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michelle mitchell\Desktop\temp delete later\"/>
    </mc:Choice>
  </mc:AlternateContent>
  <xr:revisionPtr revIDLastSave="0" documentId="8_{0D2B4FF4-589E-46B3-B99F-3EA3C9AFA8CE}" xr6:coauthVersionLast="44" xr6:coauthVersionMax="44" xr10:uidLastSave="{00000000-0000-0000-0000-000000000000}"/>
  <bookViews>
    <workbookView xWindow="-110" yWindow="-110" windowWidth="19420" windowHeight="10420" tabRatio="894" activeTab="3" xr2:uid="{00000000-000D-0000-FFFF-FFFF00000000}"/>
  </bookViews>
  <sheets>
    <sheet name="About this spreadsheet" sheetId="6" r:id="rId1"/>
    <sheet name="Mixed commercial waste data" sheetId="2" r:id="rId2"/>
    <sheet name="Recycling data" sheetId="13" r:id="rId3"/>
    <sheet name="Food waste data" sheetId="20" r:id="rId4"/>
    <sheet name="Commercial waste against KPI" sheetId="14" r:id="rId5"/>
    <sheet name="Recycling rate graph" sheetId="21" r:id="rId6"/>
    <sheet name="Recycling against KPI" sheetId="17" r:id="rId7"/>
    <sheet name="Food waste against KPI" sheetId="19" r:id="rId8"/>
    <sheet name="Composition analysis tool" sheetId="8" r:id="rId9"/>
    <sheet name="Sheet1" sheetId="10" state="hidden" r:id="rId10"/>
    <sheet name="Sheet2" sheetId="11" state="hidden" r:id="rId11"/>
  </sheets>
  <definedNames>
    <definedName name="Material" localSheetId="8">'Composition analysis tool'!$B$34:$B$44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5" i="20" l="1"/>
  <c r="E204" i="20"/>
  <c r="E203" i="20"/>
  <c r="E202" i="20"/>
  <c r="E201" i="20"/>
  <c r="E200" i="20"/>
  <c r="E199" i="20"/>
  <c r="E12" i="2"/>
  <c r="E13" i="2"/>
  <c r="O15" i="13" s="1"/>
  <c r="E14" i="2"/>
  <c r="G14" i="2" s="1"/>
  <c r="E15" i="2"/>
  <c r="E16" i="2"/>
  <c r="E17" i="2"/>
  <c r="G17" i="2" s="1"/>
  <c r="E18" i="2"/>
  <c r="G18" i="2" s="1"/>
  <c r="E19" i="2"/>
  <c r="E20" i="2"/>
  <c r="E21" i="2"/>
  <c r="E22" i="2"/>
  <c r="G22" i="2" s="1"/>
  <c r="E23" i="2"/>
  <c r="E24" i="2"/>
  <c r="E25" i="20"/>
  <c r="E24" i="20"/>
  <c r="E23" i="20"/>
  <c r="E22" i="20"/>
  <c r="E21" i="20"/>
  <c r="E20" i="20"/>
  <c r="E19" i="20"/>
  <c r="E18" i="20"/>
  <c r="E17" i="20"/>
  <c r="E16" i="20"/>
  <c r="E15" i="20"/>
  <c r="E14" i="20"/>
  <c r="G21" i="2"/>
  <c r="G20" i="2"/>
  <c r="G19" i="2"/>
  <c r="G16" i="2"/>
  <c r="G15" i="2"/>
  <c r="G12" i="2"/>
  <c r="E11" i="2"/>
  <c r="G11" i="2" s="1"/>
  <c r="E26" i="2"/>
  <c r="G26" i="2" s="1"/>
  <c r="E27" i="2"/>
  <c r="E28" i="2"/>
  <c r="G28" i="2" s="1"/>
  <c r="E30" i="2"/>
  <c r="G30" i="2" s="1"/>
  <c r="E31" i="2"/>
  <c r="E32" i="2"/>
  <c r="E34" i="2"/>
  <c r="G34" i="2" s="1"/>
  <c r="E35" i="2"/>
  <c r="G35" i="2" s="1"/>
  <c r="E38" i="2"/>
  <c r="G38" i="2" s="1"/>
  <c r="E39" i="2"/>
  <c r="E42" i="2"/>
  <c r="E43" i="2"/>
  <c r="E44" i="2"/>
  <c r="G44" i="2" s="1"/>
  <c r="E46" i="2"/>
  <c r="E47" i="2"/>
  <c r="E48" i="2"/>
  <c r="G48" i="2" s="1"/>
  <c r="E50" i="2"/>
  <c r="G50" i="2" s="1"/>
  <c r="E51" i="2"/>
  <c r="E54" i="2"/>
  <c r="G54" i="2" s="1"/>
  <c r="E55" i="2"/>
  <c r="G55" i="2" s="1"/>
  <c r="E58" i="2"/>
  <c r="G58" i="2" s="1"/>
  <c r="E59" i="2"/>
  <c r="E60" i="2"/>
  <c r="G60" i="2" s="1"/>
  <c r="E62" i="2"/>
  <c r="G62" i="2" s="1"/>
  <c r="E63" i="2"/>
  <c r="E64" i="2"/>
  <c r="E66" i="2"/>
  <c r="G66" i="2" s="1"/>
  <c r="E67" i="2"/>
  <c r="G67" i="2" s="1"/>
  <c r="E70" i="2"/>
  <c r="G70" i="2" s="1"/>
  <c r="E71" i="2"/>
  <c r="E74" i="2"/>
  <c r="E75" i="2"/>
  <c r="E76" i="2"/>
  <c r="G76" i="2" s="1"/>
  <c r="E78" i="2"/>
  <c r="E79" i="2"/>
  <c r="E80" i="2"/>
  <c r="G80" i="2" s="1"/>
  <c r="E82" i="2"/>
  <c r="G82" i="2" s="1"/>
  <c r="E83" i="2"/>
  <c r="E86" i="2"/>
  <c r="G86" i="2" s="1"/>
  <c r="E87" i="2"/>
  <c r="G87" i="2" s="1"/>
  <c r="O116" i="13"/>
  <c r="O168" i="13"/>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Q192" i="13"/>
  <c r="G23" i="2"/>
  <c r="G24" i="2"/>
  <c r="E25" i="2"/>
  <c r="E29" i="2"/>
  <c r="G29" i="2" s="1"/>
  <c r="G32" i="2"/>
  <c r="E33" i="2"/>
  <c r="G33" i="2" s="1"/>
  <c r="E36" i="2"/>
  <c r="G36" i="2" s="1"/>
  <c r="E37" i="2"/>
  <c r="G37" i="2" s="1"/>
  <c r="E40" i="2"/>
  <c r="G40" i="2" s="1"/>
  <c r="E41" i="2"/>
  <c r="G41" i="2" s="1"/>
  <c r="G42" i="2"/>
  <c r="E45" i="2"/>
  <c r="G45" i="2" s="1"/>
  <c r="G46" i="2"/>
  <c r="E49" i="2"/>
  <c r="G49" i="2" s="1"/>
  <c r="E52" i="2"/>
  <c r="G52" i="2"/>
  <c r="E53" i="2"/>
  <c r="G53" i="2" s="1"/>
  <c r="E56" i="2"/>
  <c r="G56" i="2" s="1"/>
  <c r="E57" i="2"/>
  <c r="G57" i="2" s="1"/>
  <c r="E61" i="2"/>
  <c r="G61" i="2" s="1"/>
  <c r="G64" i="2"/>
  <c r="E65" i="2"/>
  <c r="G65" i="2" s="1"/>
  <c r="E68" i="2"/>
  <c r="G68" i="2" s="1"/>
  <c r="E69" i="2"/>
  <c r="G69" i="2"/>
  <c r="E72" i="2"/>
  <c r="G72" i="2" s="1"/>
  <c r="E73" i="2"/>
  <c r="G73" i="2" s="1"/>
  <c r="G74" i="2"/>
  <c r="E77" i="2"/>
  <c r="G77" i="2" s="1"/>
  <c r="G78" i="2"/>
  <c r="E81" i="2"/>
  <c r="G81" i="2" s="1"/>
  <c r="E84" i="2"/>
  <c r="G84" i="2" s="1"/>
  <c r="E85" i="2"/>
  <c r="G85" i="2" s="1"/>
  <c r="E88" i="2"/>
  <c r="G88" i="2" s="1"/>
  <c r="N14" i="13"/>
  <c r="Q14" i="13" s="1"/>
  <c r="N15" i="13"/>
  <c r="Q15" i="13" s="1"/>
  <c r="N16" i="13"/>
  <c r="N17" i="13"/>
  <c r="Q17" i="13" s="1"/>
  <c r="N18" i="13"/>
  <c r="Q18" i="13" s="1"/>
  <c r="N19" i="13"/>
  <c r="Q19" i="13" s="1"/>
  <c r="N20" i="13"/>
  <c r="Q20" i="13" s="1"/>
  <c r="N21" i="13"/>
  <c r="Q21" i="13" s="1"/>
  <c r="N22" i="13"/>
  <c r="Q22" i="13" s="1"/>
  <c r="N23" i="13"/>
  <c r="Q23" i="13" s="1"/>
  <c r="N24" i="13"/>
  <c r="Q24" i="13" s="1"/>
  <c r="N25" i="13"/>
  <c r="Q25" i="13" s="1"/>
  <c r="N26" i="13"/>
  <c r="Q26" i="13" s="1"/>
  <c r="N27" i="13"/>
  <c r="Q27" i="13" s="1"/>
  <c r="N28" i="13"/>
  <c r="Q28" i="13" s="1"/>
  <c r="N29" i="13"/>
  <c r="O29" i="13" s="1"/>
  <c r="Q29" i="13"/>
  <c r="N30" i="13"/>
  <c r="O30" i="13" s="1"/>
  <c r="N31" i="13"/>
  <c r="N32" i="13"/>
  <c r="O32" i="13" s="1"/>
  <c r="N33" i="13"/>
  <c r="Q33" i="13" s="1"/>
  <c r="N34" i="13"/>
  <c r="O34" i="13" s="1"/>
  <c r="Q34" i="13"/>
  <c r="N35" i="13"/>
  <c r="N36" i="13"/>
  <c r="N37" i="13"/>
  <c r="N38" i="13"/>
  <c r="Q38" i="13" s="1"/>
  <c r="N39" i="13"/>
  <c r="O39" i="13" s="1"/>
  <c r="N40" i="13"/>
  <c r="N41" i="13"/>
  <c r="O41" i="13" s="1"/>
  <c r="N42" i="13"/>
  <c r="Q42" i="13" s="1"/>
  <c r="N43" i="13"/>
  <c r="O43" i="13" s="1"/>
  <c r="N44" i="13"/>
  <c r="O44" i="13" s="1"/>
  <c r="Q44" i="13"/>
  <c r="N45" i="13"/>
  <c r="O45" i="13" s="1"/>
  <c r="N46" i="13"/>
  <c r="O46" i="13" s="1"/>
  <c r="Q46" i="13"/>
  <c r="N47" i="13"/>
  <c r="Q47" i="13" s="1"/>
  <c r="N48" i="13"/>
  <c r="O48" i="13" s="1"/>
  <c r="N49" i="13"/>
  <c r="O49" i="13" s="1"/>
  <c r="N50" i="13"/>
  <c r="O50" i="13" s="1"/>
  <c r="N51" i="13"/>
  <c r="N52" i="13"/>
  <c r="N53" i="13"/>
  <c r="O53" i="13" s="1"/>
  <c r="N54" i="13"/>
  <c r="Q54" i="13" s="1"/>
  <c r="N55" i="13"/>
  <c r="N56" i="13"/>
  <c r="O56" i="13" s="1"/>
  <c r="N57" i="13"/>
  <c r="N58" i="13"/>
  <c r="Q58" i="13" s="1"/>
  <c r="N59" i="13"/>
  <c r="N60" i="13"/>
  <c r="Q60" i="13" s="1"/>
  <c r="N61" i="13"/>
  <c r="N62" i="13"/>
  <c r="Q62" i="13" s="1"/>
  <c r="N63" i="13"/>
  <c r="N64" i="13"/>
  <c r="N65" i="13"/>
  <c r="Q65" i="13" s="1"/>
  <c r="N66" i="13"/>
  <c r="N67" i="13"/>
  <c r="N68" i="13"/>
  <c r="O68" i="13" s="1"/>
  <c r="Q68" i="13"/>
  <c r="N69" i="13"/>
  <c r="Q69" i="13" s="1"/>
  <c r="N70" i="13"/>
  <c r="Q70" i="13"/>
  <c r="N71" i="13"/>
  <c r="Q71" i="13" s="1"/>
  <c r="N72" i="13"/>
  <c r="Q72" i="13"/>
  <c r="N73" i="13"/>
  <c r="O73" i="13" s="1"/>
  <c r="N74" i="13"/>
  <c r="Q74" i="13"/>
  <c r="N75" i="13"/>
  <c r="N76" i="13"/>
  <c r="N77" i="13"/>
  <c r="N78" i="13"/>
  <c r="N79" i="13"/>
  <c r="Q79" i="13" s="1"/>
  <c r="N80" i="13"/>
  <c r="O80" i="13" s="1"/>
  <c r="N81" i="13"/>
  <c r="N82" i="13"/>
  <c r="N83" i="13"/>
  <c r="N84" i="13"/>
  <c r="O84" i="13" s="1"/>
  <c r="Q84" i="13"/>
  <c r="N85" i="13"/>
  <c r="O85" i="13" s="1"/>
  <c r="N86" i="13"/>
  <c r="Q86" i="13"/>
  <c r="N87" i="13"/>
  <c r="O87" i="13" s="1"/>
  <c r="N88" i="13"/>
  <c r="N89" i="13"/>
  <c r="Q89" i="13"/>
  <c r="N90" i="13"/>
  <c r="Q90" i="13" s="1"/>
  <c r="N91" i="13"/>
  <c r="O91" i="13"/>
  <c r="N92" i="13"/>
  <c r="O92" i="13" s="1"/>
  <c r="N93" i="13"/>
  <c r="O93" i="13" s="1"/>
  <c r="Q93" i="13"/>
  <c r="N94" i="13"/>
  <c r="O94" i="13" s="1"/>
  <c r="N95" i="13"/>
  <c r="N96" i="13"/>
  <c r="N97" i="13"/>
  <c r="Q97" i="13" s="1"/>
  <c r="N98" i="13"/>
  <c r="O98" i="13" s="1"/>
  <c r="Q98" i="13"/>
  <c r="N99" i="13"/>
  <c r="O99" i="13" s="1"/>
  <c r="N100" i="13"/>
  <c r="N101" i="13"/>
  <c r="N102" i="13"/>
  <c r="Q102" i="13" s="1"/>
  <c r="N103" i="13"/>
  <c r="O103" i="13" s="1"/>
  <c r="N104" i="13"/>
  <c r="Q104" i="13" s="1"/>
  <c r="N105" i="13"/>
  <c r="N106" i="13"/>
  <c r="Q106" i="13" s="1"/>
  <c r="N107" i="13"/>
  <c r="O107" i="13" s="1"/>
  <c r="N108" i="13"/>
  <c r="O108" i="13" s="1"/>
  <c r="N109" i="13"/>
  <c r="O109" i="13" s="1"/>
  <c r="Q109" i="13"/>
  <c r="N110" i="13"/>
  <c r="Q110" i="13" s="1"/>
  <c r="N111" i="13"/>
  <c r="O111" i="13"/>
  <c r="N112" i="13"/>
  <c r="O112" i="13" s="1"/>
  <c r="N113" i="13"/>
  <c r="N114" i="13"/>
  <c r="N115" i="13"/>
  <c r="O115" i="13" s="1"/>
  <c r="N116" i="13"/>
  <c r="Q116" i="13" s="1"/>
  <c r="N117" i="13"/>
  <c r="O117" i="13" s="1"/>
  <c r="Q117" i="13"/>
  <c r="N118" i="13"/>
  <c r="Q118" i="13" s="1"/>
  <c r="N119" i="13"/>
  <c r="N120" i="13"/>
  <c r="N121" i="13"/>
  <c r="O121" i="13" s="1"/>
  <c r="N122" i="13"/>
  <c r="Q122" i="13"/>
  <c r="N123" i="13"/>
  <c r="O123" i="13" s="1"/>
  <c r="N124" i="13"/>
  <c r="O124" i="13" s="1"/>
  <c r="Q124" i="13"/>
  <c r="N125" i="13"/>
  <c r="O125" i="13" s="1"/>
  <c r="N126" i="13"/>
  <c r="O126" i="13" s="1"/>
  <c r="Q126" i="13"/>
  <c r="N127" i="13"/>
  <c r="Q127" i="13" s="1"/>
  <c r="N128" i="13"/>
  <c r="N129" i="13"/>
  <c r="O129" i="13" s="1"/>
  <c r="Q129" i="13"/>
  <c r="N130" i="13"/>
  <c r="O130" i="13" s="1"/>
  <c r="N131" i="13"/>
  <c r="O131" i="13"/>
  <c r="N132" i="13"/>
  <c r="O132" i="13" s="1"/>
  <c r="N133" i="13"/>
  <c r="O133" i="13" s="1"/>
  <c r="Q133" i="13"/>
  <c r="N134" i="13"/>
  <c r="Q134" i="13" s="1"/>
  <c r="N135" i="13"/>
  <c r="Q135" i="13" s="1"/>
  <c r="O135" i="13"/>
  <c r="N136" i="13"/>
  <c r="Q136" i="13" s="1"/>
  <c r="N137" i="13"/>
  <c r="O137" i="13" s="1"/>
  <c r="Q137" i="13"/>
  <c r="N138" i="13"/>
  <c r="Q138" i="13" s="1"/>
  <c r="N139" i="13"/>
  <c r="N140" i="13"/>
  <c r="N141" i="13"/>
  <c r="N142" i="13"/>
  <c r="Q142" i="13" s="1"/>
  <c r="N143" i="13"/>
  <c r="O143" i="13" s="1"/>
  <c r="N144" i="13"/>
  <c r="O144" i="13" s="1"/>
  <c r="N145" i="13"/>
  <c r="O145" i="13" s="1"/>
  <c r="N146" i="13"/>
  <c r="O146" i="13" s="1"/>
  <c r="Q146" i="13"/>
  <c r="N147" i="13"/>
  <c r="Q147" i="13" s="1"/>
  <c r="N148" i="13"/>
  <c r="Q148" i="13" s="1"/>
  <c r="N149" i="13"/>
  <c r="N150" i="13"/>
  <c r="Q150" i="13" s="1"/>
  <c r="N151" i="13"/>
  <c r="N152" i="13"/>
  <c r="Q152" i="13" s="1"/>
  <c r="N153" i="13"/>
  <c r="N154" i="13"/>
  <c r="Q154" i="13" s="1"/>
  <c r="N155" i="13"/>
  <c r="N156" i="13"/>
  <c r="Q156" i="13" s="1"/>
  <c r="N157" i="13"/>
  <c r="N158" i="13"/>
  <c r="N159" i="13"/>
  <c r="O159" i="13" s="1"/>
  <c r="N160" i="13"/>
  <c r="O160" i="13" s="1"/>
  <c r="N161" i="13"/>
  <c r="Q161" i="13" s="1"/>
  <c r="N162" i="13"/>
  <c r="N163" i="13"/>
  <c r="O163" i="13" s="1"/>
  <c r="N164" i="13"/>
  <c r="N165" i="13"/>
  <c r="N166" i="13"/>
  <c r="O166" i="13" s="1"/>
  <c r="N167" i="13"/>
  <c r="N168" i="13"/>
  <c r="Q168" i="13"/>
  <c r="N169" i="13"/>
  <c r="O169" i="13" s="1"/>
  <c r="N170" i="13"/>
  <c r="Q170" i="13"/>
  <c r="N171" i="13"/>
  <c r="Q171" i="13" s="1"/>
  <c r="N172" i="13"/>
  <c r="O172" i="13" s="1"/>
  <c r="Q172" i="13"/>
  <c r="N173" i="13"/>
  <c r="O173" i="13" s="1"/>
  <c r="N174" i="13"/>
  <c r="O174" i="13" s="1"/>
  <c r="Q174" i="13"/>
  <c r="N175" i="13"/>
  <c r="O175" i="13" s="1"/>
  <c r="N176" i="13"/>
  <c r="N177" i="13"/>
  <c r="O177" i="13" s="1"/>
  <c r="Q177" i="13"/>
  <c r="N178" i="13"/>
  <c r="O178" i="13" s="1"/>
  <c r="N179" i="13"/>
  <c r="O179" i="13"/>
  <c r="N180" i="13"/>
  <c r="Q180" i="13" s="1"/>
  <c r="N181" i="13"/>
  <c r="O181" i="13" s="1"/>
  <c r="Q181" i="13"/>
  <c r="N182" i="13"/>
  <c r="Q182" i="13" s="1"/>
  <c r="N183" i="13"/>
  <c r="N184" i="13"/>
  <c r="N185" i="13"/>
  <c r="N186" i="13"/>
  <c r="Q186" i="13" s="1"/>
  <c r="N187" i="13"/>
  <c r="O187" i="13" s="1"/>
  <c r="N188" i="13"/>
  <c r="O188" i="13" s="1"/>
  <c r="Q188" i="13"/>
  <c r="N189" i="13"/>
  <c r="O189" i="13" s="1"/>
  <c r="N190" i="13"/>
  <c r="O190" i="13" s="1"/>
  <c r="Q190" i="13"/>
  <c r="N191" i="13"/>
  <c r="O191" i="13" s="1"/>
  <c r="N192" i="13"/>
  <c r="O192" i="13" s="1"/>
  <c r="N193" i="13"/>
  <c r="O193" i="13" s="1"/>
  <c r="Q193" i="13"/>
  <c r="N194" i="13"/>
  <c r="O194" i="13" s="1"/>
  <c r="N195" i="13"/>
  <c r="Q195" i="13" s="1"/>
  <c r="N196" i="13"/>
  <c r="O196" i="13" s="1"/>
  <c r="N197" i="13"/>
  <c r="O197" i="13" s="1"/>
  <c r="N198" i="13"/>
  <c r="Q198" i="13" s="1"/>
  <c r="N199" i="13"/>
  <c r="O199" i="13" s="1"/>
  <c r="N200" i="13"/>
  <c r="O200" i="13" s="1"/>
  <c r="N201" i="13"/>
  <c r="O201" i="13" s="1"/>
  <c r="Q201" i="13"/>
  <c r="N202" i="13"/>
  <c r="Q202" i="13" s="1"/>
  <c r="N203" i="13"/>
  <c r="O203" i="13"/>
  <c r="N204" i="13"/>
  <c r="O204" i="13" s="1"/>
  <c r="N13" i="13"/>
  <c r="Q13" i="13"/>
  <c r="G27" i="2"/>
  <c r="G31" i="2"/>
  <c r="G39" i="2"/>
  <c r="G43" i="2"/>
  <c r="G47" i="2"/>
  <c r="G51" i="2"/>
  <c r="G59" i="2"/>
  <c r="G63" i="2"/>
  <c r="G71" i="2"/>
  <c r="G75" i="2"/>
  <c r="G79" i="2"/>
  <c r="G83" i="2"/>
  <c r="Q16" i="13"/>
  <c r="O24" i="13"/>
  <c r="O17" i="13"/>
  <c r="O18" i="13"/>
  <c r="Q199" i="13"/>
  <c r="O183" i="13"/>
  <c r="Q183" i="13"/>
  <c r="O167" i="13"/>
  <c r="Q167" i="13"/>
  <c r="O151" i="13"/>
  <c r="Q151" i="13"/>
  <c r="O147" i="13"/>
  <c r="O139" i="13"/>
  <c r="Q139" i="13"/>
  <c r="O127" i="13"/>
  <c r="O119" i="13"/>
  <c r="Q119" i="13"/>
  <c r="Q107" i="13"/>
  <c r="O95" i="13"/>
  <c r="Q95" i="13"/>
  <c r="O83" i="13"/>
  <c r="Q83" i="13"/>
  <c r="O75" i="13"/>
  <c r="Q75" i="13"/>
  <c r="Q67" i="13"/>
  <c r="Q63" i="13"/>
  <c r="O55" i="13"/>
  <c r="Q55" i="13"/>
  <c r="O51" i="13"/>
  <c r="Q51" i="13"/>
  <c r="O47" i="13"/>
  <c r="Q43" i="13"/>
  <c r="O35" i="13"/>
  <c r="Q35" i="13"/>
  <c r="Q31" i="13"/>
  <c r="O19" i="13"/>
  <c r="Q179" i="13"/>
  <c r="Q131" i="13"/>
  <c r="Q91" i="13"/>
  <c r="Q39" i="13"/>
  <c r="Q203" i="13"/>
  <c r="Q163" i="13"/>
  <c r="Q111" i="13"/>
  <c r="O198" i="13"/>
  <c r="O134" i="13"/>
  <c r="O118" i="13"/>
  <c r="O70" i="13"/>
  <c r="O54" i="13"/>
  <c r="O22" i="13"/>
  <c r="Q143" i="13"/>
  <c r="Q123" i="13"/>
  <c r="O186" i="13"/>
  <c r="O170" i="13"/>
  <c r="O138" i="13"/>
  <c r="O122" i="13"/>
  <c r="O74" i="13"/>
  <c r="O58" i="13"/>
  <c r="O26" i="13"/>
  <c r="O14" i="13"/>
  <c r="D27" i="8"/>
  <c r="D26" i="8"/>
  <c r="D25" i="8"/>
  <c r="D24" i="8"/>
  <c r="D23" i="8"/>
  <c r="D22" i="8"/>
  <c r="D21" i="8"/>
  <c r="D20" i="8"/>
  <c r="D19" i="8"/>
  <c r="D18" i="8"/>
  <c r="D17" i="8"/>
  <c r="D16" i="8"/>
  <c r="D15" i="8"/>
  <c r="D14" i="8"/>
  <c r="D13" i="8"/>
  <c r="E27" i="8" a="1"/>
  <c r="E27" i="8" s="1"/>
  <c r="I27" i="8" s="1"/>
  <c r="E26" i="8" a="1"/>
  <c r="E26" i="8" s="1"/>
  <c r="I26" i="8" s="1"/>
  <c r="E25" i="8" a="1"/>
  <c r="E25" i="8" s="1"/>
  <c r="I25" i="8" s="1"/>
  <c r="E24" i="8" a="1"/>
  <c r="E24" i="8" s="1"/>
  <c r="E23" i="8" a="1"/>
  <c r="E23" i="8" s="1"/>
  <c r="I23" i="8" s="1"/>
  <c r="E22" i="8" a="1"/>
  <c r="E22" i="8" s="1"/>
  <c r="I22" i="8" s="1"/>
  <c r="E21" i="8" a="1"/>
  <c r="E21" i="8" s="1"/>
  <c r="E20" i="8" a="1"/>
  <c r="E20" i="8" s="1"/>
  <c r="E19" i="8" a="1"/>
  <c r="E19" i="8" s="1"/>
  <c r="I19" i="8" s="1"/>
  <c r="E18" i="8" a="1"/>
  <c r="E18" i="8" s="1"/>
  <c r="I18" i="8" s="1"/>
  <c r="E16" i="8" a="1"/>
  <c r="E16" i="8" s="1"/>
  <c r="E17" i="8" a="1"/>
  <c r="E17" i="8" s="1"/>
  <c r="I17" i="8" s="1"/>
  <c r="E15" i="8" a="1"/>
  <c r="E15" i="8" s="1"/>
  <c r="I15" i="8" s="1"/>
  <c r="E14" i="8" a="1"/>
  <c r="E14" i="8" s="1"/>
  <c r="I14" i="8" s="1"/>
  <c r="E13" i="8" a="1"/>
  <c r="E13" i="8" s="1"/>
  <c r="I13" i="8" s="1"/>
  <c r="C50" i="8"/>
  <c r="I52" i="8"/>
  <c r="I50" i="8"/>
  <c r="I51" i="8"/>
  <c r="I53" i="8"/>
  <c r="I54" i="8"/>
  <c r="I55" i="8"/>
  <c r="I56" i="8"/>
  <c r="I57" i="8"/>
  <c r="I58" i="8"/>
  <c r="I59" i="8"/>
  <c r="H51" i="8"/>
  <c r="H52" i="8"/>
  <c r="H53" i="8"/>
  <c r="H54" i="8"/>
  <c r="H55" i="8"/>
  <c r="H56" i="8"/>
  <c r="H57" i="8"/>
  <c r="H58" i="8"/>
  <c r="H59" i="8"/>
  <c r="G51" i="8"/>
  <c r="G52" i="8"/>
  <c r="G53" i="8"/>
  <c r="G54" i="8"/>
  <c r="G55" i="8"/>
  <c r="G56" i="8"/>
  <c r="G57" i="8"/>
  <c r="G58" i="8"/>
  <c r="G59" i="8"/>
  <c r="F51" i="8"/>
  <c r="F52" i="8"/>
  <c r="F53" i="8"/>
  <c r="F54" i="8"/>
  <c r="F55" i="8"/>
  <c r="F56" i="8"/>
  <c r="F57" i="8"/>
  <c r="F58" i="8"/>
  <c r="F59" i="8"/>
  <c r="E51" i="8"/>
  <c r="E52" i="8"/>
  <c r="E53" i="8"/>
  <c r="E54" i="8"/>
  <c r="E55" i="8"/>
  <c r="E56" i="8"/>
  <c r="E57" i="8"/>
  <c r="E58" i="8"/>
  <c r="E59" i="8"/>
  <c r="E60" i="8"/>
  <c r="D51" i="8"/>
  <c r="D52" i="8"/>
  <c r="D53" i="8"/>
  <c r="D54" i="8"/>
  <c r="D55" i="8"/>
  <c r="D56" i="8"/>
  <c r="D57" i="8"/>
  <c r="D58" i="8"/>
  <c r="D59" i="8"/>
  <c r="D60" i="8"/>
  <c r="D50" i="8"/>
  <c r="C54" i="8"/>
  <c r="C55" i="8"/>
  <c r="C56" i="8"/>
  <c r="C57" i="8"/>
  <c r="C58" i="8"/>
  <c r="C59" i="8"/>
  <c r="C53" i="8"/>
  <c r="C52" i="8"/>
  <c r="C51" i="8"/>
  <c r="H50" i="8"/>
  <c r="G50" i="8"/>
  <c r="F50" i="8"/>
  <c r="E50" i="8"/>
  <c r="O13" i="13" l="1"/>
  <c r="O202" i="13"/>
  <c r="O23" i="13"/>
  <c r="Q175" i="13"/>
  <c r="O64" i="13"/>
  <c r="Q49" i="13"/>
  <c r="O37" i="13"/>
  <c r="Q112" i="13"/>
  <c r="O136" i="13"/>
  <c r="O110" i="13"/>
  <c r="O90" i="13"/>
  <c r="O154" i="13"/>
  <c r="O86" i="13"/>
  <c r="O150" i="13"/>
  <c r="Q87" i="13"/>
  <c r="Q99" i="13"/>
  <c r="Q115" i="13"/>
  <c r="Q159" i="13"/>
  <c r="O25" i="13"/>
  <c r="O195" i="13"/>
  <c r="Q145" i="13"/>
  <c r="Q132" i="13"/>
  <c r="Q130" i="13"/>
  <c r="Q125" i="13"/>
  <c r="Q121" i="13"/>
  <c r="Q108" i="13"/>
  <c r="O89" i="13"/>
  <c r="Q73" i="13"/>
  <c r="O71" i="13"/>
  <c r="O63" i="13"/>
  <c r="O59" i="13"/>
  <c r="Q30" i="13"/>
  <c r="O180" i="13"/>
  <c r="O97" i="13"/>
  <c r="G13" i="2"/>
  <c r="O106" i="13"/>
  <c r="Q103" i="13"/>
  <c r="O38" i="13"/>
  <c r="O102" i="13"/>
  <c r="O67" i="13"/>
  <c r="O79" i="13"/>
  <c r="O21" i="13"/>
  <c r="Q204" i="13"/>
  <c r="Q200" i="13"/>
  <c r="Q197" i="13"/>
  <c r="O182" i="13"/>
  <c r="Q178" i="13"/>
  <c r="Q173" i="13"/>
  <c r="O171" i="13"/>
  <c r="Q169" i="13"/>
  <c r="Q94" i="13"/>
  <c r="Q92" i="13"/>
  <c r="Q85" i="13"/>
  <c r="O69" i="13"/>
  <c r="Q50" i="13"/>
  <c r="Q45" i="13"/>
  <c r="Q32" i="13"/>
  <c r="I16" i="8"/>
  <c r="I20" i="8"/>
  <c r="I24" i="8"/>
  <c r="I21" i="8"/>
  <c r="Q187" i="13"/>
  <c r="Q191" i="13"/>
  <c r="O20" i="13"/>
  <c r="O185" i="13"/>
  <c r="Q185" i="13"/>
  <c r="O162" i="13"/>
  <c r="Q162" i="13"/>
  <c r="Q158" i="13"/>
  <c r="O158" i="13"/>
  <c r="Q140" i="13"/>
  <c r="O140" i="13"/>
  <c r="Q120" i="13"/>
  <c r="O120" i="13"/>
  <c r="O82" i="13"/>
  <c r="Q82" i="13"/>
  <c r="Q78" i="13"/>
  <c r="O78" i="13"/>
  <c r="O61" i="13"/>
  <c r="Q61" i="13"/>
  <c r="O57" i="13"/>
  <c r="Q57" i="13"/>
  <c r="Q144" i="13"/>
  <c r="O156" i="13"/>
  <c r="O104" i="13"/>
  <c r="O42" i="13"/>
  <c r="Q196" i="13"/>
  <c r="Q194" i="13"/>
  <c r="Q189" i="13"/>
  <c r="Q184" i="13"/>
  <c r="O184" i="13"/>
  <c r="O165" i="13"/>
  <c r="Q165" i="13"/>
  <c r="O157" i="13"/>
  <c r="Q157" i="13"/>
  <c r="O153" i="13"/>
  <c r="Q153" i="13"/>
  <c r="Q149" i="13"/>
  <c r="O149" i="13"/>
  <c r="O114" i="13"/>
  <c r="Q114" i="13"/>
  <c r="O96" i="13"/>
  <c r="Q96" i="13"/>
  <c r="Q81" i="13"/>
  <c r="O81" i="13"/>
  <c r="O77" i="13"/>
  <c r="Q77" i="13"/>
  <c r="O72" i="13"/>
  <c r="O52" i="13"/>
  <c r="Q52" i="13"/>
  <c r="O148" i="13"/>
  <c r="Q164" i="13"/>
  <c r="O164" i="13"/>
  <c r="O128" i="13"/>
  <c r="Q128" i="13"/>
  <c r="Q113" i="13"/>
  <c r="O113" i="13"/>
  <c r="O105" i="13"/>
  <c r="Q105" i="13"/>
  <c r="O101" i="13"/>
  <c r="Q101" i="13"/>
  <c r="Q76" i="13"/>
  <c r="O76" i="13"/>
  <c r="O40" i="13"/>
  <c r="Q40" i="13"/>
  <c r="O36" i="13"/>
  <c r="Q36" i="13"/>
  <c r="O142" i="13"/>
  <c r="Q59" i="13"/>
  <c r="O31" i="13"/>
  <c r="O16" i="13"/>
  <c r="O176" i="13"/>
  <c r="Q176" i="13"/>
  <c r="O155" i="13"/>
  <c r="Q155" i="13"/>
  <c r="O141" i="13"/>
  <c r="Q141" i="13"/>
  <c r="Q100" i="13"/>
  <c r="O100" i="13"/>
  <c r="O88" i="13"/>
  <c r="Q88" i="13"/>
  <c r="O66" i="13"/>
  <c r="Q66" i="13"/>
  <c r="O33" i="13"/>
  <c r="O28" i="13"/>
  <c r="G25" i="2"/>
  <c r="O27" i="13"/>
  <c r="Q166" i="13"/>
  <c r="O161" i="13"/>
  <c r="Q56" i="13"/>
  <c r="O152" i="13"/>
  <c r="Q80" i="13"/>
  <c r="Q48" i="13"/>
  <c r="O65" i="13"/>
  <c r="O62" i="13"/>
  <c r="O60" i="13"/>
  <c r="Q53" i="13"/>
  <c r="Q41" i="13"/>
  <c r="Q37" i="13"/>
  <c r="Q160" i="13"/>
  <c r="Q64" i="13"/>
</calcChain>
</file>

<file path=xl/sharedStrings.xml><?xml version="1.0" encoding="utf-8"?>
<sst xmlns="http://schemas.openxmlformats.org/spreadsheetml/2006/main" count="318" uniqueCount="120">
  <si>
    <t xml:space="preserve">Material </t>
  </si>
  <si>
    <t>Glass</t>
  </si>
  <si>
    <t>Weight (tonnes)</t>
  </si>
  <si>
    <t>Paper</t>
  </si>
  <si>
    <t>Food</t>
  </si>
  <si>
    <t xml:space="preserve">Identify savings today </t>
  </si>
  <si>
    <t>Litres</t>
  </si>
  <si>
    <t>Card</t>
  </si>
  <si>
    <t>Plastic Bottles</t>
  </si>
  <si>
    <t>Mixed Plastic</t>
  </si>
  <si>
    <t>2 Wheeled Bin</t>
  </si>
  <si>
    <t>4 Wheeled Bin</t>
  </si>
  <si>
    <t>Commercial Refuse</t>
  </si>
  <si>
    <t>Dry Mixed Recycling - Plastic Bottles and Mixed Cans</t>
  </si>
  <si>
    <t>Dry Mixed Recycling - Paper, Card, Plastic Bottles and Mixed Cans</t>
  </si>
  <si>
    <t>Dry Mixed Recycling - Paper, Card, Plastic Bottles, Mixed Cans and Glass</t>
  </si>
  <si>
    <t>Look Up Data</t>
  </si>
  <si>
    <t>Paper and Card</t>
  </si>
  <si>
    <t>Plastic Bottle</t>
  </si>
  <si>
    <t>Mixed Plastics</t>
  </si>
  <si>
    <t>Sack</t>
  </si>
  <si>
    <t>2 Wheeled Bin (140 litres)</t>
  </si>
  <si>
    <t>Sack (80 litres)</t>
  </si>
  <si>
    <t>2 Wheeled Bin (240 litre)</t>
  </si>
  <si>
    <t>2 Wheeled Bin (360 litres)</t>
  </si>
  <si>
    <t>4 Wheeled Bin (660 litres)</t>
  </si>
  <si>
    <t>4 Wheeled Bin (1,100 litres)</t>
  </si>
  <si>
    <t>4 Wheeled Bin (1,280 litres)</t>
  </si>
  <si>
    <t>Weight per Waste Stream and Bin Size (tonnes)</t>
  </si>
  <si>
    <r>
      <t>Conversion Factor (t/m</t>
    </r>
    <r>
      <rPr>
        <b/>
        <vertAlign val="superscript"/>
        <sz val="10"/>
        <color indexed="9"/>
        <rFont val="Verdana"/>
        <family val="2"/>
      </rPr>
      <t>3</t>
    </r>
    <r>
      <rPr>
        <b/>
        <sz val="10"/>
        <color indexed="9"/>
        <rFont val="Verdana"/>
        <family val="2"/>
      </rPr>
      <t>)</t>
    </r>
  </si>
  <si>
    <t xml:space="preserve"> </t>
  </si>
  <si>
    <t>Paper (tonnes)</t>
  </si>
  <si>
    <t>Plastic (tonnes)</t>
  </si>
  <si>
    <t>Total recycling (tonnes)</t>
  </si>
  <si>
    <t>Step 1. Enter the date in column B.</t>
  </si>
  <si>
    <t xml:space="preserve">KPI </t>
  </si>
  <si>
    <t>Date (MM/YY)</t>
  </si>
  <si>
    <t>Waste stream</t>
  </si>
  <si>
    <t>Food (tonnes)</t>
  </si>
  <si>
    <t>Textiles (tonnes)</t>
  </si>
  <si>
    <t>Worksheet 2 - Recycling data</t>
  </si>
  <si>
    <t>Worksheet 2 - Recycling Data</t>
  </si>
  <si>
    <t>Recycling rate (%)</t>
  </si>
  <si>
    <t xml:space="preserve">Step 3. To record your food waste generation against a KPI, enter the data for your chosen KPI (e.g. number of covers) in column D. </t>
  </si>
  <si>
    <t>Worksheet 5 - Recycling Rate</t>
  </si>
  <si>
    <t xml:space="preserve">Here you can record your recycling waste data and measure your waste generation against a chosen KPI, such as number of employees. The column headings can be edited to suit your own business. </t>
  </si>
  <si>
    <t>Worksheet 3 - Food waste data</t>
  </si>
  <si>
    <t>Here you can record your food waste data and measure the waste generation against a chosen KPI, such as number of covers.</t>
  </si>
  <si>
    <t>Worksheet 4 - Recycling rate graph</t>
  </si>
  <si>
    <t>Worksheet 7 - Food waste against KPI</t>
  </si>
  <si>
    <t>Bin type</t>
  </si>
  <si>
    <r>
      <t>Bin volume (m</t>
    </r>
    <r>
      <rPr>
        <b/>
        <vertAlign val="superscript"/>
        <sz val="12"/>
        <color indexed="9"/>
        <rFont val="Verdana"/>
        <family val="2"/>
      </rPr>
      <t>3</t>
    </r>
    <r>
      <rPr>
        <b/>
        <sz val="12"/>
        <color indexed="9"/>
        <rFont val="Verdana"/>
        <family val="2"/>
      </rPr>
      <t>)</t>
    </r>
  </si>
  <si>
    <t>Conversion factor</t>
  </si>
  <si>
    <t>Step 2. Select the bin type and size in column C.</t>
  </si>
  <si>
    <t>Step 3. Estimate the percentage fill rate of the bin in column F.</t>
  </si>
  <si>
    <t>Step 4. Estimate the percentage of the material in the bin in column G.</t>
  </si>
  <si>
    <t>Dry mixed recyclate (tonnes)</t>
  </si>
  <si>
    <t>Separately collected recycling</t>
  </si>
  <si>
    <t>Step 1. Select the waste stream in column B.</t>
  </si>
  <si>
    <t>Record and analyse your waste data</t>
  </si>
  <si>
    <t>This spreadsheet will help your organisation collate and analyse its waste data. It contains eight worksheets:</t>
  </si>
  <si>
    <t xml:space="preserve">Step 3. To record total recycling against a KPI, enter the data for your chosen KPI (e.g. number of employees) in column N. </t>
  </si>
  <si>
    <t xml:space="preserve">Step 2. Enter the recycling waste data in column C to K. The column headings can be edited to suit the waste that your organisation produces. </t>
  </si>
  <si>
    <t>Step 2. Enter the food waste data in column C.</t>
  </si>
  <si>
    <t>Worksheet 8 - Composition analysis tool</t>
  </si>
  <si>
    <t>Worksheet 6 -  Recycling against KPI</t>
  </si>
  <si>
    <t>Here you can estimate the weights of individual waste streams based on the results of a waste composition analysis.</t>
  </si>
  <si>
    <t>Confidential paper (tonnes)</t>
  </si>
  <si>
    <t>Step 5. Determine how often the bin is emptied, and enter the number of uplifts for the time period (e.g. month, year) in column H.</t>
  </si>
  <si>
    <t>Total recycling against number of covers</t>
  </si>
  <si>
    <t>Total food waste against number of covers</t>
  </si>
  <si>
    <t>This graph shows your recycling rate. It automatically updates as you enter your data.</t>
  </si>
  <si>
    <t>Recycling rate</t>
  </si>
  <si>
    <t>This graph shows total recycling against your chosen KPI. It automatically updates as you enter your data.</t>
  </si>
  <si>
    <t>This graph shows food waste against your chosen KPI. It automatically updates as you enter your data.</t>
  </si>
  <si>
    <t>Worksheet 1 - Mixed commercial waste data</t>
  </si>
  <si>
    <t>Mixed commercial waste treated at a waste recovery facility (tonnes)</t>
  </si>
  <si>
    <t>Worksheet 1 - Mixed Commercial Waste Data</t>
  </si>
  <si>
    <t>Step 2. Enter the mixed commercial waste data in either column C or D. Your waste contractor will be able to provide more information on the disposal route for your mixed commercial waste.</t>
  </si>
  <si>
    <t>Step 3. To record your mixed commercial waste generation against a KPI, enter the data for your chosen KPI (e.g. number of employees) in column F.</t>
  </si>
  <si>
    <t>This graph shows mixed commercial waste generation against your chosen KPI. It automatically updates as you enter your data.</t>
  </si>
  <si>
    <t>Worksheet 5 - Mixed commercial waste against KPI</t>
  </si>
  <si>
    <t>This worksheet contains a graph that shows your mixed commercial waste generation against your chosen KPI.  The graph automatically updates as you enter your data in worksheet 1 and 2.</t>
  </si>
  <si>
    <t>This worksheet contains a graph that shows your total recycling against your chosen KPI.  The graph automatically updates as you enter your data in worksheet 1 and 2.</t>
  </si>
  <si>
    <t>This worksheet contains a graph that shows your total food waste against your chosen KPI.  The graph automatically updates as you enter your data in worksheet 3.</t>
  </si>
  <si>
    <t xml:space="preserve">Here you can record your mixed commercial waste data and measure your waste generation against a chosen Key Performance Indicator (KPI), such as number of employees. Mixed commercial waste is the waste which you do not separate on your site for recycling. If you do not have tonnage data, you should use the Composition Analysis Tool (see Worksheet 8). </t>
  </si>
  <si>
    <t xml:space="preserve">Use the table below to record your recycling data. If you do not have tonnage data, you should use the Composition Analysis Tool (see Worksheet 8). </t>
  </si>
  <si>
    <t xml:space="preserve">Use the table below to record your food waste data. If you do not have tonnage data, you should use the Composition Analysis Tool (see Worksheet 8). </t>
  </si>
  <si>
    <r>
      <t>Conversion Factor (tonnes/m</t>
    </r>
    <r>
      <rPr>
        <b/>
        <vertAlign val="superscript"/>
        <sz val="12"/>
        <color theme="0"/>
        <rFont val="Verdana"/>
        <family val="2"/>
      </rPr>
      <t>3</t>
    </r>
    <r>
      <rPr>
        <b/>
        <sz val="12"/>
        <color theme="0"/>
        <rFont val="Verdana"/>
        <family val="2"/>
      </rPr>
      <t>)</t>
    </r>
  </si>
  <si>
    <r>
      <t>m</t>
    </r>
    <r>
      <rPr>
        <vertAlign val="superscript"/>
        <sz val="16"/>
        <color theme="0"/>
        <rFont val="Verdana"/>
        <family val="2"/>
      </rPr>
      <t>3</t>
    </r>
  </si>
  <si>
    <t>This worksheet contains a graph that shows your recycling rate.  The graph automatically updates as you enter your data in worksheet 1 and 2.</t>
  </si>
  <si>
    <t xml:space="preserve">Use the table below to record your mixed commercial waste data. If you do not have tonnage data, you should use the Composition Analysis Tool (see Worksheet 8). </t>
  </si>
  <si>
    <t>Date
(MM/YY)</t>
  </si>
  <si>
    <t>Mixed commercial waste 
sent to landfill (tonnes)</t>
  </si>
  <si>
    <t>KPI
Number of covers</t>
  </si>
  <si>
    <t>Total mixed commercial 
waste (tonnes)</t>
  </si>
  <si>
    <t>Performance 
against KPI</t>
  </si>
  <si>
    <t>Card 
(tonnes)</t>
  </si>
  <si>
    <t>Metal 
(tonnes)</t>
  </si>
  <si>
    <t>Glass 
(tonnes)</t>
  </si>
  <si>
    <t>Performance
against KPI</t>
  </si>
  <si>
    <t>KPI 
Number of covers</t>
  </si>
  <si>
    <t>Food
(tonnes)</t>
  </si>
  <si>
    <t>Performance
 against KPI</t>
  </si>
  <si>
    <t>[Company name] - Mixed commercial waste generation against number of covers</t>
  </si>
  <si>
    <t>If you do not have accurate waste data, you can use waste conversion factors to convert the volume of waste (in litres) into tonnes of waste. 
Use this tool to help estimate the weights of your individual waste streams.</t>
  </si>
  <si>
    <t>Step 2</t>
  </si>
  <si>
    <t>Step 3</t>
  </si>
  <si>
    <t>Step 4</t>
  </si>
  <si>
    <t>Step 5</t>
  </si>
  <si>
    <t>Step 1</t>
  </si>
  <si>
    <t>Percentage fill rate
of the bin</t>
  </si>
  <si>
    <t>Percentage of 
material in the bin</t>
  </si>
  <si>
    <t>Number of 
uplifts</t>
  </si>
  <si>
    <t>Worksheet 3 - Food Waste Data</t>
  </si>
  <si>
    <t>Worksheet 4 - Mixed Commercial Waste Generation Against Chosen KPI</t>
  </si>
  <si>
    <t>Worksheet 6 - Recycling Generation Against Chosen KPI</t>
  </si>
  <si>
    <t>Worksheet 7 - Food Waste Against Chosen KPI</t>
  </si>
  <si>
    <t>Worksheet 8 - Waste Composition Analysis Tool</t>
  </si>
  <si>
    <t>© Zero Waste Scotland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</si>
</sst>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d/yy"/>
    <numFmt numFmtId="165" formatCode="0.000"/>
    <numFmt numFmtId="166" formatCode="_(* #,##0.00_);_(* \(#,##0.00\);_(* &quot;-&quot;??_);_(@_)"/>
    <numFmt numFmtId="167" formatCode="_-[$€-2]* #,##0.00_-;\-[$€-2]* #,##0.00_-;_-[$€-2]* &quot;-&quot;??_-"/>
    <numFmt numFmtId="168" formatCode="[&gt;0.5]#,##0;[&lt;-0.5]\-#,##0;\-"/>
    <numFmt numFmtId="169" formatCode="_-* #,##0\ _F_-;\-* #,##0\ _F_-;_-* &quot;-&quot;\ _F_-;_-@_-"/>
    <numFmt numFmtId="170" formatCode="_-* #,##0.00\ _F_-;\-* #,##0.00\ _F_-;_-* &quot;-&quot;??\ _F_-;_-@_-"/>
    <numFmt numFmtId="171" formatCode="_-* #,##0\ &quot;F&quot;_-;\-* #,##0\ &quot;F&quot;_-;_-* &quot;-&quot;\ &quot;F&quot;_-;_-@_-"/>
    <numFmt numFmtId="172" formatCode="_-* #,##0.00\ &quot;F&quot;_-;\-* #,##0.00\ &quot;F&quot;_-;_-* &quot;-&quot;??\ &quot;F&quot;_-;_-@_-"/>
    <numFmt numFmtId="173" formatCode="###.0"/>
    <numFmt numFmtId="174" formatCode="##.0"/>
    <numFmt numFmtId="175" formatCode="#,###,##0"/>
    <numFmt numFmtId="176" formatCode="_-&quot;öS&quot;\ * #,##0_-;\-&quot;öS&quot;\ * #,##0_-;_-&quot;öS&quot;\ * &quot;-&quot;_-;_-@_-"/>
    <numFmt numFmtId="177" formatCode="_-&quot;öS&quot;\ * #,##0.00_-;\-&quot;öS&quot;\ * #,##0.00_-;_-&quot;öS&quot;\ * &quot;-&quot;??_-;_-@_-"/>
    <numFmt numFmtId="178" formatCode="#,##0.0"/>
  </numFmts>
  <fonts count="83" x14ac:knownFonts="1">
    <font>
      <sz val="10"/>
      <name val="Arial"/>
    </font>
    <font>
      <sz val="11"/>
      <color theme="1"/>
      <name val="Calibri"/>
      <family val="2"/>
      <scheme val="minor"/>
    </font>
    <font>
      <sz val="11"/>
      <color indexed="8"/>
      <name val="Calibri"/>
      <family val="2"/>
    </font>
    <font>
      <sz val="8"/>
      <name val="Arial"/>
      <family val="2"/>
    </font>
    <font>
      <sz val="10"/>
      <name val="Arial"/>
      <family val="2"/>
    </font>
    <font>
      <sz val="10"/>
      <name val="Verdana"/>
      <family val="2"/>
    </font>
    <font>
      <sz val="12"/>
      <name val="Verdana"/>
      <family val="2"/>
    </font>
    <font>
      <sz val="14"/>
      <name val="Arial"/>
      <family val="2"/>
    </font>
    <font>
      <b/>
      <sz val="18"/>
      <color indexed="56"/>
      <name val="Cambria"/>
      <family val="2"/>
    </font>
    <font>
      <sz val="8"/>
      <name val="Helv"/>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u/>
      <sz val="10"/>
      <color indexed="12"/>
      <name val="Arial"/>
      <family val="2"/>
    </font>
    <font>
      <b/>
      <sz val="10"/>
      <color indexed="18"/>
      <name val="Arial"/>
      <family val="2"/>
    </font>
    <font>
      <sz val="11"/>
      <color indexed="8"/>
      <name val="Arial"/>
      <family val="2"/>
    </font>
    <font>
      <sz val="10"/>
      <name val="Times New Roman"/>
      <family val="1"/>
    </font>
    <font>
      <b/>
      <sz val="12"/>
      <color indexed="8"/>
      <name val="Arial"/>
      <family val="2"/>
    </font>
    <font>
      <sz val="12"/>
      <color indexed="17"/>
      <name val="Arial"/>
      <family val="2"/>
    </font>
    <font>
      <b/>
      <sz val="14"/>
      <name val="Helv"/>
    </font>
    <font>
      <sz val="12"/>
      <color indexed="9"/>
      <name val="Arial"/>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sz val="9"/>
      <name val="Times New Roman"/>
      <family val="1"/>
    </font>
    <font>
      <sz val="12"/>
      <color indexed="62"/>
      <name val="Arial"/>
      <family val="2"/>
    </font>
    <font>
      <sz val="10"/>
      <color indexed="8"/>
      <name val="Arial"/>
      <family val="2"/>
    </font>
    <font>
      <sz val="12"/>
      <name val="Arial"/>
      <family val="2"/>
    </font>
    <font>
      <b/>
      <sz val="10"/>
      <color indexed="9"/>
      <name val="Verdana"/>
      <family val="2"/>
    </font>
    <font>
      <b/>
      <vertAlign val="superscript"/>
      <sz val="10"/>
      <color indexed="9"/>
      <name val="Verdana"/>
      <family val="2"/>
    </font>
    <font>
      <sz val="11"/>
      <color theme="1"/>
      <name val="Calibri"/>
      <family val="2"/>
      <scheme val="minor"/>
    </font>
    <font>
      <u/>
      <sz val="10"/>
      <color theme="10"/>
      <name val="Arial"/>
      <family val="2"/>
    </font>
    <font>
      <u/>
      <sz val="11"/>
      <color theme="10"/>
      <name val="Calibri"/>
      <family val="2"/>
    </font>
    <font>
      <u/>
      <sz val="11"/>
      <color theme="10"/>
      <name val="Calibri"/>
      <family val="2"/>
      <scheme val="minor"/>
    </font>
    <font>
      <sz val="11"/>
      <color theme="1"/>
      <name val="Arial"/>
      <family val="2"/>
    </font>
    <font>
      <sz val="10"/>
      <color theme="1"/>
      <name val="Arial"/>
      <family val="2"/>
    </font>
    <font>
      <b/>
      <sz val="16"/>
      <color rgb="FF008B95"/>
      <name val="Verdana"/>
      <family val="2"/>
    </font>
    <font>
      <sz val="11"/>
      <color rgb="FF008B95"/>
      <name val="Verdana"/>
      <family val="2"/>
    </font>
    <font>
      <b/>
      <sz val="11"/>
      <color rgb="FF008B95"/>
      <name val="Verdana"/>
      <family val="2"/>
    </font>
    <font>
      <sz val="10"/>
      <color theme="0"/>
      <name val="Verdana"/>
      <family val="2"/>
    </font>
    <font>
      <b/>
      <sz val="10"/>
      <color theme="0"/>
      <name val="Verdana"/>
      <family val="2"/>
    </font>
    <font>
      <sz val="11"/>
      <color rgb="FF008B95"/>
      <name val="Symbol"/>
      <family val="1"/>
      <charset val="2"/>
    </font>
    <font>
      <sz val="10"/>
      <color rgb="FF000000"/>
      <name val="Verdana"/>
      <family val="2"/>
    </font>
    <font>
      <b/>
      <sz val="12"/>
      <color rgb="FF008B95"/>
      <name val="Verdana"/>
      <family val="2"/>
    </font>
    <font>
      <b/>
      <sz val="12"/>
      <color theme="0"/>
      <name val="Verdana"/>
      <family val="2"/>
    </font>
    <font>
      <sz val="12"/>
      <color rgb="FF008B95"/>
      <name val="Verdana"/>
      <family val="2"/>
    </font>
    <font>
      <sz val="16"/>
      <name val="Verdana"/>
      <family val="2"/>
    </font>
    <font>
      <sz val="12"/>
      <color theme="1"/>
      <name val="Verdana"/>
      <family val="2"/>
    </font>
    <font>
      <u/>
      <sz val="12"/>
      <color rgb="FF008B95"/>
      <name val="Verdana"/>
      <family val="2"/>
    </font>
    <font>
      <b/>
      <vertAlign val="superscript"/>
      <sz val="12"/>
      <color indexed="9"/>
      <name val="Verdana"/>
      <family val="2"/>
    </font>
    <font>
      <b/>
      <sz val="12"/>
      <color indexed="9"/>
      <name val="Verdana"/>
      <family val="2"/>
    </font>
    <font>
      <sz val="12"/>
      <color theme="0"/>
      <name val="Verdana"/>
      <family val="2"/>
    </font>
    <font>
      <b/>
      <vertAlign val="superscript"/>
      <sz val="12"/>
      <color theme="0"/>
      <name val="Verdana"/>
      <family val="2"/>
    </font>
    <font>
      <sz val="16"/>
      <color theme="0"/>
      <name val="Verdana"/>
      <family val="2"/>
    </font>
    <font>
      <b/>
      <sz val="16"/>
      <color theme="0"/>
      <name val="Verdana"/>
      <family val="2"/>
    </font>
    <font>
      <vertAlign val="superscript"/>
      <sz val="16"/>
      <color theme="0"/>
      <name val="Verdana"/>
      <family val="2"/>
    </font>
    <font>
      <sz val="12"/>
      <color theme="1" tint="0.34998626667073579"/>
      <name val="Verdana"/>
      <family val="2"/>
    </font>
    <font>
      <sz val="10"/>
      <color theme="1" tint="0.34998626667073579"/>
      <name val="Verdana"/>
      <family val="2"/>
    </font>
    <font>
      <b/>
      <sz val="10"/>
      <color theme="1" tint="0.34998626667073579"/>
      <name val="Verdana"/>
      <family val="2"/>
    </font>
    <font>
      <b/>
      <sz val="14"/>
      <color rgb="FF7AB800"/>
      <name val="Verdana"/>
      <family val="2"/>
    </font>
    <font>
      <sz val="14"/>
      <name val="Verdana"/>
      <family val="2"/>
    </font>
    <font>
      <sz val="14"/>
      <color theme="1" tint="0.34998626667073579"/>
      <name val="Verdana"/>
      <family val="2"/>
    </font>
    <font>
      <sz val="14"/>
      <color rgb="FF008B95"/>
      <name val="Verdana"/>
      <family val="2"/>
    </font>
    <font>
      <sz val="26"/>
      <color rgb="FF00B0D2"/>
      <name val="Verdana"/>
      <family val="2"/>
    </font>
    <font>
      <b/>
      <sz val="26"/>
      <color rgb="FF00B0D2"/>
      <name val="Verdana"/>
      <family val="2"/>
    </font>
    <font>
      <b/>
      <u/>
      <sz val="11"/>
      <color rgb="FF848B8C"/>
      <name val="Verdana"/>
      <family val="2"/>
    </font>
    <font>
      <b/>
      <sz val="11"/>
      <color rgb="FF848B8C"/>
      <name val="Verdana"/>
      <family val="2"/>
    </font>
    <font>
      <b/>
      <sz val="12"/>
      <color rgb="FF00B0D2"/>
      <name val="Verdana"/>
      <family val="2"/>
    </font>
    <font>
      <sz val="12"/>
      <color rgb="FF848B8C"/>
      <name val="Verdana"/>
      <family val="2"/>
    </font>
    <font>
      <b/>
      <sz val="12"/>
      <color rgb="FF848B8C"/>
      <name val="Verdana"/>
      <family val="2"/>
    </font>
    <font>
      <sz val="12"/>
      <color rgb="FF00B0D2"/>
      <name val="Verdana"/>
      <family val="2"/>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lightGray">
        <fgColor indexed="9"/>
      </patternFill>
    </fill>
    <fill>
      <patternFill patternType="gray0625">
        <fgColor indexed="9"/>
      </patternFill>
    </fill>
    <fill>
      <patternFill patternType="solid">
        <fgColor theme="0"/>
        <bgColor indexed="64"/>
      </patternFill>
    </fill>
    <fill>
      <patternFill patternType="solid">
        <fgColor rgb="FF008B95"/>
        <bgColor indexed="64"/>
      </patternFill>
    </fill>
    <fill>
      <patternFill patternType="solid">
        <fgColor rgb="FF63CECA"/>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8B95"/>
      </left>
      <right style="thin">
        <color rgb="FF008B95"/>
      </right>
      <top style="thin">
        <color rgb="FF008B95"/>
      </top>
      <bottom style="thin">
        <color rgb="FF008B95"/>
      </bottom>
      <diagonal/>
    </border>
    <border>
      <left style="thin">
        <color rgb="FF008B95"/>
      </left>
      <right style="thin">
        <color rgb="FF008B95"/>
      </right>
      <top/>
      <bottom style="thin">
        <color rgb="FF008B95"/>
      </bottom>
      <diagonal/>
    </border>
    <border>
      <left style="thin">
        <color theme="0"/>
      </left>
      <right style="thin">
        <color theme="0"/>
      </right>
      <top style="thin">
        <color theme="0"/>
      </top>
      <bottom style="thin">
        <color theme="0"/>
      </bottom>
      <diagonal/>
    </border>
    <border>
      <left style="thin">
        <color rgb="FF008B95"/>
      </left>
      <right style="thin">
        <color rgb="FF008B95"/>
      </right>
      <top style="thin">
        <color theme="0"/>
      </top>
      <bottom style="thin">
        <color rgb="FF008B95"/>
      </bottom>
      <diagonal/>
    </border>
    <border>
      <left/>
      <right/>
      <top/>
      <bottom style="thin">
        <color indexed="64"/>
      </bottom>
      <diagonal/>
    </border>
    <border>
      <left style="medium">
        <color rgb="FF7AB800"/>
      </left>
      <right style="medium">
        <color rgb="FF7AB800"/>
      </right>
      <top style="medium">
        <color rgb="FF7AB800"/>
      </top>
      <bottom/>
      <diagonal/>
    </border>
    <border>
      <left style="medium">
        <color rgb="FF7AB800"/>
      </left>
      <right style="medium">
        <color rgb="FF7AB800"/>
      </right>
      <top/>
      <bottom style="thin">
        <color indexed="64"/>
      </bottom>
      <diagonal/>
    </border>
    <border>
      <left style="medium">
        <color rgb="FF7AB800"/>
      </left>
      <right style="medium">
        <color rgb="FF7AB800"/>
      </right>
      <top style="thin">
        <color indexed="64"/>
      </top>
      <bottom style="thin">
        <color indexed="64"/>
      </bottom>
      <diagonal/>
    </border>
    <border>
      <left style="medium">
        <color rgb="FF7AB800"/>
      </left>
      <right style="medium">
        <color rgb="FF7AB800"/>
      </right>
      <top style="thin">
        <color indexed="64"/>
      </top>
      <bottom style="medium">
        <color rgb="FF7AB800"/>
      </bottom>
      <diagonal/>
    </border>
    <border>
      <left style="medium">
        <color rgb="FF7AB800"/>
      </left>
      <right/>
      <top style="medium">
        <color rgb="FF7AB800"/>
      </top>
      <bottom/>
      <diagonal/>
    </border>
    <border>
      <left/>
      <right style="thin">
        <color rgb="FF008B95"/>
      </right>
      <top style="thin">
        <color theme="0"/>
      </top>
      <bottom style="thin">
        <color rgb="FF008B95"/>
      </bottom>
      <diagonal/>
    </border>
    <border>
      <left style="medium">
        <color rgb="FF7AB800"/>
      </left>
      <right style="medium">
        <color rgb="FF7AB800"/>
      </right>
      <top style="thin">
        <color theme="0"/>
      </top>
      <bottom style="thin">
        <color rgb="FF008B95"/>
      </bottom>
      <diagonal/>
    </border>
    <border>
      <left style="medium">
        <color rgb="FF7AB800"/>
      </left>
      <right style="medium">
        <color rgb="FF7AB800"/>
      </right>
      <top style="thin">
        <color theme="0"/>
      </top>
      <bottom style="medium">
        <color rgb="FF7AB800"/>
      </bottom>
      <diagonal/>
    </border>
    <border>
      <left style="medium">
        <color rgb="FF7AB800"/>
      </left>
      <right style="medium">
        <color rgb="FF7AB800"/>
      </right>
      <top style="thin">
        <color rgb="FF008B95"/>
      </top>
      <bottom style="thin">
        <color rgb="FF008B95"/>
      </bottom>
      <diagonal/>
    </border>
    <border>
      <left style="medium">
        <color rgb="FF7AB800"/>
      </left>
      <right style="medium">
        <color rgb="FF7AB800"/>
      </right>
      <top style="thin">
        <color rgb="FF008B95"/>
      </top>
      <bottom style="medium">
        <color rgb="FF7AB800"/>
      </bottom>
      <diagonal/>
    </border>
    <border>
      <left style="medium">
        <color rgb="FF7AB800"/>
      </left>
      <right style="medium">
        <color rgb="FF7AB800"/>
      </right>
      <top style="thin">
        <color rgb="FF008B95"/>
      </top>
      <bottom style="thick">
        <color rgb="FF008B95"/>
      </bottom>
      <diagonal/>
    </border>
    <border>
      <left/>
      <right/>
      <top style="thin">
        <color rgb="FF008B95"/>
      </top>
      <bottom style="thick">
        <color rgb="FF008B95"/>
      </bottom>
      <diagonal/>
    </border>
    <border>
      <left/>
      <right style="medium">
        <color rgb="FF7AB800"/>
      </right>
      <top style="medium">
        <color rgb="FF7AB800"/>
      </top>
      <bottom/>
      <diagonal/>
    </border>
    <border>
      <left/>
      <right/>
      <top style="thin">
        <color rgb="FF008B95"/>
      </top>
      <bottom style="thin">
        <color rgb="FF008B95"/>
      </bottom>
      <diagonal/>
    </border>
    <border>
      <left/>
      <right style="medium">
        <color rgb="FF7AB800"/>
      </right>
      <top style="thin">
        <color rgb="FF008B95"/>
      </top>
      <bottom style="thick">
        <color rgb="FF008B95"/>
      </bottom>
      <diagonal/>
    </border>
    <border>
      <left/>
      <right style="medium">
        <color rgb="FF7AB800"/>
      </right>
      <top/>
      <bottom style="thin">
        <color indexed="64"/>
      </bottom>
      <diagonal/>
    </border>
    <border>
      <left/>
      <right style="medium">
        <color rgb="FF7AB800"/>
      </right>
      <top style="thin">
        <color indexed="64"/>
      </top>
      <bottom style="thin">
        <color indexed="64"/>
      </bottom>
      <diagonal/>
    </border>
    <border>
      <left/>
      <right style="medium">
        <color rgb="FF7AB800"/>
      </right>
      <top style="thin">
        <color indexed="64"/>
      </top>
      <bottom style="medium">
        <color rgb="FF7AB800"/>
      </bottom>
      <diagonal/>
    </border>
    <border>
      <left style="medium">
        <color rgb="FF7AB800"/>
      </left>
      <right style="medium">
        <color rgb="FF7AB800"/>
      </right>
      <top style="thin">
        <color rgb="FF008B95"/>
      </top>
      <bottom/>
      <diagonal/>
    </border>
    <border>
      <left style="medium">
        <color rgb="FF7AB800"/>
      </left>
      <right style="medium">
        <color rgb="FF7AB800"/>
      </right>
      <top/>
      <bottom style="thick">
        <color rgb="FF008B95"/>
      </bottom>
      <diagonal/>
    </border>
    <border>
      <left/>
      <right style="thin">
        <color indexed="64"/>
      </right>
      <top/>
      <bottom style="thick">
        <color rgb="FF008B95"/>
      </bottom>
      <diagonal/>
    </border>
    <border>
      <left/>
      <right/>
      <top style="thin">
        <color indexed="64"/>
      </top>
      <bottom style="thin">
        <color rgb="FF008B95"/>
      </bottom>
      <diagonal/>
    </border>
    <border>
      <left/>
      <right style="medium">
        <color rgb="FF7AB800"/>
      </right>
      <top style="thin">
        <color indexed="64"/>
      </top>
      <bottom style="thin">
        <color rgb="FF008B95"/>
      </bottom>
      <diagonal/>
    </border>
    <border>
      <left/>
      <right/>
      <top/>
      <bottom style="thick">
        <color rgb="FF008B95"/>
      </bottom>
      <diagonal/>
    </border>
    <border>
      <left/>
      <right style="thin">
        <color rgb="FF008B95"/>
      </right>
      <top/>
      <bottom style="thin">
        <color rgb="FF008B95"/>
      </bottom>
      <diagonal/>
    </border>
    <border>
      <left/>
      <right style="medium">
        <color rgb="FF7AB800"/>
      </right>
      <top/>
      <bottom style="thick">
        <color rgb="FF008B95"/>
      </bottom>
      <diagonal/>
    </border>
    <border>
      <left/>
      <right style="medium">
        <color rgb="FF7AB800"/>
      </right>
      <top style="thin">
        <color rgb="FF008B95"/>
      </top>
      <bottom/>
      <diagonal/>
    </border>
    <border>
      <left/>
      <right style="thin">
        <color rgb="FF008B95"/>
      </right>
      <top style="thin">
        <color rgb="FF008B95"/>
      </top>
      <bottom style="thin">
        <color rgb="FF008B95"/>
      </bottom>
      <diagonal/>
    </border>
    <border>
      <left/>
      <right style="thin">
        <color indexed="64"/>
      </right>
      <top style="thin">
        <color rgb="FF008B95"/>
      </top>
      <bottom/>
      <diagonal/>
    </border>
    <border>
      <left style="medium">
        <color rgb="FF7AB800"/>
      </left>
      <right style="thin">
        <color rgb="FF008B95"/>
      </right>
      <top style="thin">
        <color rgb="FF008B95"/>
      </top>
      <bottom/>
      <diagonal/>
    </border>
    <border>
      <left style="medium">
        <color rgb="FF7AB800"/>
      </left>
      <right style="thin">
        <color rgb="FF008B95"/>
      </right>
      <top/>
      <bottom style="thick">
        <color rgb="FF008B95"/>
      </bottom>
      <diagonal/>
    </border>
    <border>
      <left/>
      <right style="thin">
        <color rgb="FF008B95"/>
      </right>
      <top style="thin">
        <color rgb="FF008B95"/>
      </top>
      <bottom style="thick">
        <color rgb="FF008B95"/>
      </bottom>
      <diagonal/>
    </border>
    <border>
      <left style="medium">
        <color rgb="FF7AB800"/>
      </left>
      <right style="thin">
        <color rgb="FF008B95"/>
      </right>
      <top style="thin">
        <color rgb="FF008B95"/>
      </top>
      <bottom style="thin">
        <color rgb="FF008B95"/>
      </bottom>
      <diagonal/>
    </border>
    <border>
      <left style="medium">
        <color rgb="FF7AB800"/>
      </left>
      <right style="thin">
        <color rgb="FF008B95"/>
      </right>
      <top style="thin">
        <color rgb="FF008B95"/>
      </top>
      <bottom style="thick">
        <color rgb="FF008B95"/>
      </bottom>
      <diagonal/>
    </border>
    <border>
      <left style="medium">
        <color rgb="FF7AB800"/>
      </left>
      <right style="medium">
        <color rgb="FF7AB800"/>
      </right>
      <top style="thick">
        <color rgb="FF008B95"/>
      </top>
      <bottom style="thin">
        <color indexed="64"/>
      </bottom>
      <diagonal/>
    </border>
    <border>
      <left style="medium">
        <color rgb="FF7AB800"/>
      </left>
      <right style="medium">
        <color rgb="FF7AB800"/>
      </right>
      <top style="medium">
        <color rgb="FF7AB800"/>
      </top>
      <bottom style="medium">
        <color rgb="FF7AB800"/>
      </bottom>
      <diagonal/>
    </border>
    <border>
      <left/>
      <right/>
      <top style="thin">
        <color indexed="64"/>
      </top>
      <bottom style="thin">
        <color indexed="64"/>
      </bottom>
      <diagonal/>
    </border>
    <border>
      <left/>
      <right/>
      <top style="thick">
        <color rgb="FF008B95"/>
      </top>
      <bottom style="thin">
        <color indexed="64"/>
      </bottom>
      <diagonal/>
    </border>
    <border>
      <left/>
      <right/>
      <top style="thin">
        <color indexed="64"/>
      </top>
      <bottom style="medium">
        <color rgb="FF7AB800"/>
      </bottom>
      <diagonal/>
    </border>
    <border>
      <left/>
      <right style="thin">
        <color rgb="FF008B95"/>
      </right>
      <top style="thick">
        <color rgb="FF008B95"/>
      </top>
      <bottom style="thin">
        <color rgb="FF008B95"/>
      </bottom>
      <diagonal/>
    </border>
    <border>
      <left style="medium">
        <color rgb="FF7AB800"/>
      </left>
      <right style="medium">
        <color rgb="FF7AB800"/>
      </right>
      <top/>
      <bottom style="medium">
        <color rgb="FF7AB800"/>
      </bottom>
      <diagonal/>
    </border>
    <border>
      <left/>
      <right/>
      <top style="thin">
        <color rgb="FF008B95"/>
      </top>
      <bottom/>
      <diagonal/>
    </border>
    <border>
      <left style="medium">
        <color rgb="FF7AB800"/>
      </left>
      <right style="medium">
        <color rgb="FF7AB800"/>
      </right>
      <top/>
      <bottom/>
      <diagonal/>
    </border>
    <border>
      <left/>
      <right/>
      <top style="medium">
        <color rgb="FF7AB800"/>
      </top>
      <bottom/>
      <diagonal/>
    </border>
  </borders>
  <cellStyleXfs count="311">
    <xf numFmtId="0" fontId="0" fillId="0" borderId="0"/>
    <xf numFmtId="0" fontId="4" fillId="0" borderId="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11" fillId="0" borderId="0" applyNumberFormat="0" applyFont="0" applyFill="0" applyBorder="0" applyProtection="0">
      <alignment horizontal="left" vertical="center" indent="5"/>
    </xf>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4" fontId="36" fillId="6" borderId="1">
      <alignment horizontal="right" vertical="center"/>
    </xf>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4" fontId="13" fillId="0" borderId="2" applyFill="0" applyBorder="0" applyProtection="0">
      <alignment horizontal="right" vertical="center"/>
    </xf>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20" fillId="20" borderId="3" applyNumberFormat="0" applyAlignment="0" applyProtection="0"/>
    <xf numFmtId="0" fontId="31" fillId="21" borderId="4" applyNumberFormat="0" applyAlignment="0" applyProtection="0"/>
    <xf numFmtId="0" fontId="31" fillId="21" borderId="4" applyNumberFormat="0" applyAlignment="0" applyProtection="0"/>
    <xf numFmtId="0" fontId="31" fillId="21" borderId="4" applyNumberFormat="0" applyAlignment="0" applyProtection="0"/>
    <xf numFmtId="0" fontId="31" fillId="21" borderId="4"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0" fontId="38" fillId="0" borderId="0" applyFont="0" applyFill="0" applyBorder="0" applyAlignment="0" applyProtection="0"/>
    <xf numFmtId="43" fontId="42" fillId="0" borderId="0" applyFont="0" applyFill="0" applyBorder="0" applyAlignment="0" applyProtection="0"/>
    <xf numFmtId="0" fontId="4" fillId="22" borderId="0" applyNumberFormat="0" applyFont="0" applyBorder="0" applyAlignment="0"/>
    <xf numFmtId="44" fontId="2" fillId="0" borderId="0" applyFont="0" applyFill="0" applyBorder="0" applyAlignment="0" applyProtection="0"/>
    <xf numFmtId="41" fontId="4" fillId="0" borderId="0" applyFont="0" applyFill="0" applyBorder="0" applyAlignment="0" applyProtection="0">
      <alignment wrapText="1"/>
    </xf>
    <xf numFmtId="43" fontId="4" fillId="0" borderId="0" applyFont="0" applyFill="0" applyBorder="0" applyAlignment="0" applyProtection="0">
      <alignment wrapText="1"/>
    </xf>
    <xf numFmtId="167" fontId="4" fillId="0" borderId="0" applyFont="0" applyFill="0" applyBorder="0" applyAlignment="0" applyProtection="0"/>
    <xf numFmtId="167" fontId="4" fillId="0" borderId="0" applyFont="0" applyFill="0" applyBorder="0" applyAlignment="0" applyProtection="0"/>
    <xf numFmtId="0" fontId="30"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68" fontId="7" fillId="0" borderId="0">
      <alignment horizontal="left" vertical="center"/>
    </xf>
    <xf numFmtId="0" fontId="15"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43" fillId="0" borderId="0" applyNumberFormat="0" applyFill="0" applyBorder="0" applyAlignment="0" applyProtection="0"/>
    <xf numFmtId="0" fontId="2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0" fontId="37" fillId="7" borderId="3" applyNumberFormat="0" applyAlignment="0" applyProtection="0"/>
    <xf numFmtId="4" fontId="36" fillId="0" borderId="8">
      <alignment horizontal="right" vertical="center"/>
    </xf>
    <xf numFmtId="0" fontId="10" fillId="0" borderId="9" applyNumberFormat="0" applyFill="0" applyAlignment="0" applyProtection="0"/>
    <xf numFmtId="0" fontId="4" fillId="7" borderId="0" applyNumberFormat="0" applyFont="0" applyBorder="0" applyAlignment="0"/>
    <xf numFmtId="169"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xf numFmtId="0" fontId="4" fillId="0" borderId="0"/>
    <xf numFmtId="0" fontId="4" fillId="0" borderId="0"/>
    <xf numFmtId="0" fontId="4" fillId="0" borderId="0"/>
    <xf numFmtId="0" fontId="42" fillId="0" borderId="0"/>
    <xf numFmtId="0" fontId="42" fillId="0" borderId="0"/>
    <xf numFmtId="0" fontId="42" fillId="0" borderId="0"/>
    <xf numFmtId="0" fontId="42" fillId="0" borderId="0"/>
    <xf numFmtId="0" fontId="42" fillId="0" borderId="0"/>
    <xf numFmtId="0" fontId="4" fillId="0" borderId="0"/>
    <xf numFmtId="0" fontId="4" fillId="0" borderId="0"/>
    <xf numFmtId="0" fontId="4" fillId="0" borderId="0"/>
    <xf numFmtId="0" fontId="38" fillId="0" borderId="0"/>
    <xf numFmtId="0" fontId="46" fillId="0" borderId="0"/>
    <xf numFmtId="0" fontId="46" fillId="0" borderId="0"/>
    <xf numFmtId="0" fontId="46" fillId="0" borderId="0"/>
    <xf numFmtId="0" fontId="4" fillId="0" borderId="0"/>
    <xf numFmtId="0" fontId="39" fillId="0" borderId="0"/>
    <xf numFmtId="0" fontId="4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6" fillId="0" borderId="0"/>
    <xf numFmtId="0" fontId="46" fillId="0" borderId="0"/>
    <xf numFmtId="0" fontId="46" fillId="0" borderId="0"/>
    <xf numFmtId="0" fontId="46" fillId="0" borderId="0"/>
    <xf numFmtId="0" fontId="4" fillId="0" borderId="0"/>
    <xf numFmtId="0" fontId="11" fillId="21" borderId="0" applyNumberFormat="0" applyFont="0" applyBorder="0" applyAlignment="0" applyProtection="0"/>
    <xf numFmtId="0" fontId="34" fillId="23" borderId="10" applyNumberFormat="0" applyFont="0" applyAlignment="0" applyProtection="0"/>
    <xf numFmtId="0" fontId="34" fillId="23" borderId="10" applyNumberFormat="0" applyFont="0" applyAlignment="0" applyProtection="0"/>
    <xf numFmtId="0" fontId="34" fillId="23" borderId="10" applyNumberFormat="0" applyFont="0" applyAlignment="0" applyProtection="0"/>
    <xf numFmtId="0" fontId="34" fillId="23" borderId="10" applyNumberFormat="0" applyFont="0" applyAlignment="0" applyProtection="0"/>
    <xf numFmtId="0" fontId="34" fillId="23" borderId="10" applyNumberFormat="0" applyFont="0" applyAlignment="0" applyProtection="0"/>
    <xf numFmtId="0" fontId="34" fillId="23" borderId="10" applyNumberFormat="0" applyFont="0" applyAlignment="0" applyProtection="0"/>
    <xf numFmtId="0" fontId="34" fillId="23" borderId="10" applyNumberFormat="0" applyFont="0" applyAlignment="0" applyProtection="0"/>
    <xf numFmtId="0" fontId="34" fillId="23" borderId="10" applyNumberFormat="0" applyFont="0" applyAlignment="0" applyProtection="0"/>
    <xf numFmtId="0" fontId="32" fillId="20" borderId="11" applyNumberFormat="0" applyAlignment="0" applyProtection="0"/>
    <xf numFmtId="0" fontId="32" fillId="20" borderId="11" applyNumberFormat="0" applyAlignment="0" applyProtection="0"/>
    <xf numFmtId="0" fontId="32" fillId="20" borderId="11" applyNumberFormat="0" applyAlignment="0" applyProtection="0"/>
    <xf numFmtId="0" fontId="32" fillId="20" borderId="11" applyNumberFormat="0" applyAlignment="0" applyProtection="0"/>
    <xf numFmtId="0" fontId="32" fillId="20" borderId="11" applyNumberFormat="0" applyAlignment="0" applyProtection="0"/>
    <xf numFmtId="0" fontId="32" fillId="20" borderId="11" applyNumberFormat="0" applyAlignment="0" applyProtection="0"/>
    <xf numFmtId="0" fontId="32" fillId="20" borderId="11" applyNumberFormat="0" applyAlignment="0" applyProtection="0"/>
    <xf numFmtId="0" fontId="32" fillId="20" borderId="11" applyNumberFormat="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3" fontId="4" fillId="0" borderId="0" applyFont="0" applyFill="0" applyProtection="0"/>
    <xf numFmtId="9" fontId="46" fillId="0" borderId="0" applyFont="0" applyFill="0" applyBorder="0" applyAlignment="0" applyProtection="0"/>
    <xf numFmtId="168" fontId="25" fillId="0" borderId="0" applyFill="0" applyBorder="0" applyAlignment="0" applyProtection="0"/>
    <xf numFmtId="0" fontId="4" fillId="0" borderId="0"/>
    <xf numFmtId="0" fontId="4" fillId="0" borderId="0"/>
    <xf numFmtId="0" fontId="36" fillId="21" borderId="1"/>
    <xf numFmtId="0" fontId="36" fillId="21" borderId="1"/>
    <xf numFmtId="0" fontId="36" fillId="21" borderId="1"/>
    <xf numFmtId="0" fontId="16" fillId="0" borderId="0"/>
    <xf numFmtId="0" fontId="9" fillId="0" borderId="0">
      <alignment horizontal="right"/>
    </xf>
    <xf numFmtId="0" fontId="9" fillId="0" borderId="0">
      <alignment horizontal="left"/>
    </xf>
    <xf numFmtId="0" fontId="3" fillId="0" borderId="0"/>
    <xf numFmtId="173" fontId="4" fillId="0" borderId="0" applyFont="0" applyFill="0" applyBorder="0" applyAlignment="0" applyProtection="0">
      <alignment horizontal="left"/>
    </xf>
    <xf numFmtId="173" fontId="4" fillId="0" borderId="0" applyFont="0" applyFill="0" applyBorder="0" applyAlignment="0" applyProtection="0">
      <alignment horizontal="left"/>
    </xf>
    <xf numFmtId="165" fontId="4" fillId="0" borderId="0" applyFont="0" applyFill="0" applyBorder="0" applyAlignment="0" applyProtection="0">
      <alignment horizontal="left"/>
    </xf>
    <xf numFmtId="165" fontId="4" fillId="0" borderId="0" applyFont="0" applyFill="0" applyBorder="0" applyAlignment="0" applyProtection="0">
      <alignment horizontal="left"/>
    </xf>
    <xf numFmtId="174" fontId="4" fillId="0" borderId="0" applyFont="0" applyFill="0" applyBorder="0" applyAlignment="0" applyProtection="0">
      <alignment horizontal="left"/>
    </xf>
    <xf numFmtId="174" fontId="4" fillId="0" borderId="0" applyFont="0" applyFill="0" applyBorder="0" applyAlignment="0" applyProtection="0">
      <alignment horizontal="left"/>
    </xf>
    <xf numFmtId="49" fontId="4" fillId="0" borderId="0" applyFill="0" applyBorder="0" applyProtection="0">
      <alignment horizontal="left"/>
    </xf>
    <xf numFmtId="49" fontId="4" fillId="0" borderId="0" applyFill="0" applyBorder="0" applyProtection="0">
      <alignment horizontal="left"/>
    </xf>
    <xf numFmtId="173" fontId="4" fillId="0" borderId="0" applyFont="0" applyFill="0" applyBorder="0" applyAlignment="0" applyProtection="0">
      <alignment horizontal="left"/>
    </xf>
    <xf numFmtId="173" fontId="4" fillId="0" borderId="0" applyFont="0" applyFill="0" applyBorder="0" applyAlignment="0" applyProtection="0">
      <alignment horizontal="left"/>
    </xf>
    <xf numFmtId="165" fontId="4" fillId="0" borderId="0" applyFont="0" applyFill="0" applyBorder="0" applyAlignment="0" applyProtection="0">
      <alignment horizontal="left"/>
    </xf>
    <xf numFmtId="165" fontId="4" fillId="0" borderId="0" applyFont="0" applyFill="0" applyBorder="0" applyAlignment="0" applyProtection="0">
      <alignment horizontal="left"/>
    </xf>
    <xf numFmtId="174" fontId="4" fillId="0" borderId="0" applyFont="0" applyFill="0" applyBorder="0" applyAlignment="0" applyProtection="0">
      <alignment horizontal="left"/>
    </xf>
    <xf numFmtId="174" fontId="4" fillId="0" borderId="0" applyFont="0" applyFill="0" applyBorder="0" applyAlignment="0" applyProtection="0">
      <alignment horizontal="left"/>
    </xf>
    <xf numFmtId="49" fontId="4" fillId="0" borderId="0" applyFill="0" applyBorder="0" applyProtection="0">
      <alignment horizontal="left"/>
    </xf>
    <xf numFmtId="49" fontId="4" fillId="0" borderId="0" applyFill="0" applyBorder="0" applyProtection="0">
      <alignment horizontal="left"/>
    </xf>
    <xf numFmtId="0" fontId="8" fillId="0" borderId="0" applyNumberFormat="0" applyFill="0" applyBorder="0" applyAlignment="0" applyProtection="0"/>
    <xf numFmtId="0" fontId="28" fillId="0" borderId="0">
      <alignment horizontal="left" vertical="top"/>
    </xf>
    <xf numFmtId="0" fontId="14" fillId="0" borderId="0">
      <alignment horizontal="left"/>
    </xf>
    <xf numFmtId="175" fontId="23" fillId="24" borderId="0" applyNumberFormat="0" applyBorder="0">
      <protection locked="0"/>
    </xf>
    <xf numFmtId="0" fontId="26" fillId="0" borderId="12" applyNumberFormat="0" applyFill="0" applyAlignment="0" applyProtection="0"/>
    <xf numFmtId="0" fontId="26" fillId="0" borderId="12" applyNumberFormat="0" applyFill="0" applyAlignment="0" applyProtection="0"/>
    <xf numFmtId="175" fontId="12" fillId="25" borderId="0" applyNumberFormat="0" applyBorder="0">
      <protection locked="0"/>
    </xf>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6" fontId="25" fillId="0" borderId="0" applyFont="0" applyFill="0" applyBorder="0" applyAlignment="0" applyProtection="0"/>
    <xf numFmtId="177" fontId="25" fillId="0" borderId="0" applyFont="0" applyFill="0" applyBorder="0" applyAlignment="0" applyProtection="0"/>
    <xf numFmtId="0" fontId="21" fillId="0" borderId="0" applyNumberFormat="0" applyFill="0" applyBorder="0" applyAlignment="0" applyProtection="0"/>
    <xf numFmtId="0" fontId="33" fillId="22" borderId="0">
      <alignment horizontal="left" vertical="center" indent="1"/>
    </xf>
    <xf numFmtId="4" fontId="36" fillId="0" borderId="0"/>
    <xf numFmtId="0" fontId="4" fillId="0" borderId="0"/>
    <xf numFmtId="0" fontId="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50" fillId="26" borderId="0" xfId="187" applyFont="1" applyFill="1" applyBorder="1"/>
    <xf numFmtId="0" fontId="48" fillId="26" borderId="0" xfId="187" applyFont="1" applyFill="1"/>
    <xf numFmtId="0" fontId="51" fillId="27" borderId="15" xfId="0" applyFont="1" applyFill="1" applyBorder="1" applyAlignment="1">
      <alignment horizontal="center" vertical="center" wrapText="1"/>
    </xf>
    <xf numFmtId="0" fontId="5" fillId="26" borderId="13" xfId="0" applyFont="1" applyFill="1" applyBorder="1" applyAlignment="1">
      <alignment vertical="center" wrapText="1"/>
    </xf>
    <xf numFmtId="165" fontId="54" fillId="26" borderId="16" xfId="0" applyNumberFormat="1" applyFont="1" applyFill="1" applyBorder="1" applyAlignment="1">
      <alignment horizontal="center" vertical="center" wrapText="1" readingOrder="1"/>
    </xf>
    <xf numFmtId="165" fontId="5" fillId="26" borderId="16" xfId="0" applyNumberFormat="1" applyFont="1" applyFill="1" applyBorder="1" applyAlignment="1">
      <alignment horizontal="center" vertical="center" readingOrder="1"/>
    </xf>
    <xf numFmtId="165" fontId="54" fillId="26" borderId="13" xfId="0" applyNumberFormat="1" applyFont="1" applyFill="1" applyBorder="1" applyAlignment="1">
      <alignment horizontal="center" vertical="center" wrapText="1" readingOrder="1"/>
    </xf>
    <xf numFmtId="165" fontId="5" fillId="26" borderId="13" xfId="0" applyNumberFormat="1" applyFont="1" applyFill="1" applyBorder="1" applyAlignment="1">
      <alignment horizontal="center" vertical="center" readingOrder="1"/>
    </xf>
    <xf numFmtId="165" fontId="5" fillId="26" borderId="14" xfId="0" applyNumberFormat="1" applyFont="1" applyFill="1" applyBorder="1" applyAlignment="1">
      <alignment horizontal="center" vertical="center" wrapText="1"/>
    </xf>
    <xf numFmtId="165" fontId="5" fillId="27" borderId="13" xfId="0" applyNumberFormat="1" applyFont="1" applyFill="1" applyBorder="1" applyAlignment="1">
      <alignment horizontal="center" vertical="center" readingOrder="1"/>
    </xf>
    <xf numFmtId="0" fontId="5" fillId="26" borderId="14" xfId="0" applyFont="1" applyFill="1" applyBorder="1" applyAlignment="1">
      <alignment vertical="center" wrapText="1"/>
    </xf>
    <xf numFmtId="0" fontId="52" fillId="27" borderId="15" xfId="0" applyFont="1" applyFill="1" applyBorder="1" applyAlignment="1">
      <alignment horizontal="center" vertical="center" wrapText="1"/>
    </xf>
    <xf numFmtId="0" fontId="51" fillId="27" borderId="15" xfId="0" applyFont="1" applyFill="1" applyBorder="1" applyAlignment="1">
      <alignment horizontal="left" vertical="center" wrapText="1"/>
    </xf>
    <xf numFmtId="0" fontId="0" fillId="0" borderId="0" xfId="0" applyAlignment="1"/>
    <xf numFmtId="165" fontId="5" fillId="26" borderId="14" xfId="0" applyNumberFormat="1" applyFont="1" applyFill="1" applyBorder="1" applyAlignment="1">
      <alignment horizontal="center" vertical="center" readingOrder="1"/>
    </xf>
    <xf numFmtId="0" fontId="0" fillId="26" borderId="0" xfId="0" applyFill="1"/>
    <xf numFmtId="0" fontId="4" fillId="26" borderId="0" xfId="283" applyFill="1"/>
    <xf numFmtId="0" fontId="53" fillId="26" borderId="0" xfId="179" applyFont="1" applyFill="1" applyAlignment="1">
      <alignment horizontal="right"/>
    </xf>
    <xf numFmtId="0" fontId="49" fillId="26" borderId="0" xfId="283" applyFont="1" applyFill="1"/>
    <xf numFmtId="0" fontId="5" fillId="26" borderId="0" xfId="283" applyFont="1" applyFill="1" applyAlignment="1">
      <alignment horizontal="left" vertical="top" wrapText="1"/>
    </xf>
    <xf numFmtId="164" fontId="6" fillId="26" borderId="0" xfId="0" applyNumberFormat="1" applyFont="1" applyFill="1" applyBorder="1" applyAlignment="1">
      <alignment vertical="center" wrapText="1"/>
    </xf>
    <xf numFmtId="0" fontId="6" fillId="26" borderId="0" xfId="0" applyFont="1" applyFill="1" applyAlignment="1">
      <alignment horizontal="center" vertical="center"/>
    </xf>
    <xf numFmtId="0" fontId="55" fillId="26" borderId="0" xfId="0" applyFont="1" applyFill="1"/>
    <xf numFmtId="0" fontId="57" fillId="26" borderId="0" xfId="0" applyFont="1" applyFill="1" applyAlignment="1">
      <alignment vertical="center"/>
    </xf>
    <xf numFmtId="0" fontId="57" fillId="26" borderId="0" xfId="0" applyFont="1" applyFill="1" applyAlignment="1">
      <alignment horizontal="left" vertical="center" wrapText="1"/>
    </xf>
    <xf numFmtId="164" fontId="55" fillId="26" borderId="0" xfId="0" applyNumberFormat="1" applyFont="1" applyFill="1" applyAlignment="1">
      <alignment horizontal="left" vertical="center" wrapText="1"/>
    </xf>
    <xf numFmtId="164" fontId="55" fillId="26" borderId="0" xfId="0" applyNumberFormat="1" applyFont="1" applyFill="1" applyAlignment="1">
      <alignment horizontal="center" vertical="center" wrapText="1"/>
    </xf>
    <xf numFmtId="164" fontId="55" fillId="26" borderId="0" xfId="0" applyNumberFormat="1" applyFont="1" applyFill="1" applyAlignment="1">
      <alignment horizontal="center" vertical="center"/>
    </xf>
    <xf numFmtId="0" fontId="6" fillId="26" borderId="0" xfId="0" applyFont="1" applyFill="1" applyAlignment="1">
      <alignment vertical="center"/>
    </xf>
    <xf numFmtId="0" fontId="6" fillId="26" borderId="0" xfId="0" applyFont="1" applyFill="1" applyAlignment="1">
      <alignment horizontal="left" vertical="center" wrapText="1"/>
    </xf>
    <xf numFmtId="0" fontId="6" fillId="26" borderId="0" xfId="0" applyFont="1" applyFill="1" applyAlignment="1">
      <alignment horizontal="center" vertical="center" wrapText="1"/>
    </xf>
    <xf numFmtId="0" fontId="57" fillId="26" borderId="0" xfId="0" applyFont="1" applyFill="1" applyProtection="1">
      <protection locked="0"/>
    </xf>
    <xf numFmtId="0" fontId="57" fillId="26" borderId="0" xfId="0" applyFont="1" applyFill="1" applyAlignment="1" applyProtection="1">
      <alignment wrapText="1"/>
      <protection locked="0"/>
    </xf>
    <xf numFmtId="164" fontId="55" fillId="26" borderId="0" xfId="0" applyNumberFormat="1" applyFont="1" applyFill="1" applyAlignment="1" applyProtection="1">
      <alignment horizontal="center"/>
      <protection locked="0"/>
    </xf>
    <xf numFmtId="0" fontId="6" fillId="26" borderId="0" xfId="0" applyFont="1" applyFill="1" applyAlignment="1" applyProtection="1">
      <alignment horizontal="center"/>
      <protection locked="0"/>
    </xf>
    <xf numFmtId="0" fontId="6" fillId="26" borderId="0" xfId="0" applyFont="1" applyFill="1" applyAlignment="1" applyProtection="1">
      <alignment wrapText="1"/>
      <protection locked="0"/>
    </xf>
    <xf numFmtId="0" fontId="6" fillId="26" borderId="0" xfId="0" applyFont="1" applyFill="1" applyProtection="1">
      <protection locked="0"/>
    </xf>
    <xf numFmtId="0" fontId="58" fillId="26" borderId="0" xfId="0" applyFont="1" applyFill="1" applyAlignment="1" applyProtection="1">
      <alignment vertical="center" wrapText="1"/>
      <protection locked="0"/>
    </xf>
    <xf numFmtId="0" fontId="6" fillId="26" borderId="0" xfId="0" applyFont="1" applyFill="1" applyAlignment="1" applyProtection="1">
      <alignment vertical="center"/>
      <protection locked="0"/>
    </xf>
    <xf numFmtId="164" fontId="6" fillId="26" borderId="0" xfId="0" applyNumberFormat="1" applyFont="1" applyFill="1" applyBorder="1" applyAlignment="1" applyProtection="1">
      <alignment horizontal="left" vertical="center" wrapText="1"/>
      <protection locked="0"/>
    </xf>
    <xf numFmtId="0" fontId="6" fillId="26" borderId="0" xfId="0" applyFont="1" applyFill="1" applyBorder="1" applyAlignment="1" applyProtection="1">
      <alignment wrapText="1"/>
      <protection locked="0"/>
    </xf>
    <xf numFmtId="0" fontId="59" fillId="26" borderId="0" xfId="0" applyFont="1" applyFill="1"/>
    <xf numFmtId="0" fontId="57" fillId="26" borderId="0" xfId="0" applyFont="1" applyFill="1"/>
    <xf numFmtId="0" fontId="60" fillId="26" borderId="0" xfId="144" applyFont="1" applyFill="1" applyAlignment="1">
      <alignment horizontal="left"/>
    </xf>
    <xf numFmtId="0" fontId="6" fillId="26" borderId="0" xfId="179" applyFont="1" applyFill="1" applyBorder="1" applyAlignment="1">
      <alignment horizontal="left" vertical="center"/>
    </xf>
    <xf numFmtId="165" fontId="6" fillId="26" borderId="0" xfId="179" applyNumberFormat="1" applyFont="1" applyFill="1" applyBorder="1" applyAlignment="1">
      <alignment horizontal="center" vertical="center"/>
    </xf>
    <xf numFmtId="9" fontId="6" fillId="26" borderId="0" xfId="179" applyNumberFormat="1" applyFont="1" applyFill="1" applyBorder="1" applyAlignment="1">
      <alignment horizontal="center" vertical="center"/>
    </xf>
    <xf numFmtId="0" fontId="6" fillId="26" borderId="0" xfId="179" applyFont="1" applyFill="1" applyBorder="1" applyAlignment="1">
      <alignment horizontal="center" vertical="center"/>
    </xf>
    <xf numFmtId="0" fontId="6" fillId="26" borderId="0" xfId="0" applyFont="1" applyFill="1"/>
    <xf numFmtId="0" fontId="6" fillId="26" borderId="0" xfId="0" applyFont="1" applyFill="1" applyAlignment="1">
      <alignment wrapText="1"/>
    </xf>
    <xf numFmtId="0" fontId="63" fillId="26" borderId="0" xfId="0" applyFont="1" applyFill="1" applyProtection="1">
      <protection hidden="1"/>
    </xf>
    <xf numFmtId="0" fontId="63" fillId="26" borderId="0" xfId="179" applyFont="1" applyFill="1" applyBorder="1" applyAlignment="1">
      <alignment horizontal="left" vertical="center"/>
    </xf>
    <xf numFmtId="165" fontId="63" fillId="26" borderId="0" xfId="179" applyNumberFormat="1" applyFont="1" applyFill="1" applyBorder="1" applyAlignment="1">
      <alignment horizontal="center" vertical="center"/>
    </xf>
    <xf numFmtId="9" fontId="63" fillId="26" borderId="0" xfId="179" applyNumberFormat="1" applyFont="1" applyFill="1" applyBorder="1" applyAlignment="1">
      <alignment horizontal="center" vertical="center"/>
    </xf>
    <xf numFmtId="0" fontId="63" fillId="26" borderId="0" xfId="179" applyFont="1" applyFill="1" applyBorder="1" applyAlignment="1">
      <alignment horizontal="center" vertical="center"/>
    </xf>
    <xf numFmtId="0" fontId="56" fillId="26" borderId="0" xfId="0" applyFont="1" applyFill="1"/>
    <xf numFmtId="0" fontId="63" fillId="26" borderId="0" xfId="0" applyFont="1" applyFill="1"/>
    <xf numFmtId="0" fontId="63" fillId="26" borderId="0" xfId="0" applyFont="1" applyFill="1" applyBorder="1"/>
    <xf numFmtId="0" fontId="63" fillId="26" borderId="0" xfId="0" applyFont="1" applyFill="1" applyBorder="1" applyProtection="1">
      <protection hidden="1"/>
    </xf>
    <xf numFmtId="0" fontId="63" fillId="26" borderId="0" xfId="0" applyFont="1" applyFill="1" applyBorder="1" applyAlignment="1" applyProtection="1">
      <alignment horizontal="center" vertical="center" wrapText="1"/>
      <protection hidden="1"/>
    </xf>
    <xf numFmtId="0" fontId="65" fillId="26" borderId="0" xfId="0" applyFont="1" applyFill="1" applyBorder="1" applyAlignment="1" applyProtection="1">
      <alignment vertical="center" wrapText="1"/>
      <protection hidden="1"/>
    </xf>
    <xf numFmtId="165" fontId="63" fillId="26" borderId="0" xfId="0" applyNumberFormat="1" applyFont="1" applyFill="1" applyBorder="1" applyAlignment="1" applyProtection="1">
      <alignment horizontal="center" vertical="center" wrapText="1" readingOrder="1"/>
      <protection hidden="1"/>
    </xf>
    <xf numFmtId="165" fontId="63" fillId="26" borderId="0" xfId="0" applyNumberFormat="1" applyFont="1" applyFill="1" applyBorder="1" applyAlignment="1" applyProtection="1">
      <alignment horizontal="center" vertical="center" readingOrder="1"/>
      <protection hidden="1"/>
    </xf>
    <xf numFmtId="0" fontId="65" fillId="26" borderId="0" xfId="0" applyFont="1" applyFill="1" applyBorder="1" applyProtection="1">
      <protection hidden="1"/>
    </xf>
    <xf numFmtId="0" fontId="65" fillId="26" borderId="0" xfId="0" applyFont="1" applyFill="1" applyBorder="1" applyAlignment="1" applyProtection="1">
      <alignment horizontal="left" wrapText="1"/>
      <protection hidden="1"/>
    </xf>
    <xf numFmtId="3" fontId="63" fillId="26" borderId="0" xfId="0" applyNumberFormat="1" applyFont="1" applyFill="1" applyBorder="1" applyAlignment="1" applyProtection="1">
      <alignment horizontal="center" vertical="center" wrapText="1"/>
      <protection hidden="1"/>
    </xf>
    <xf numFmtId="0" fontId="65" fillId="26" borderId="0" xfId="0" applyFont="1" applyFill="1" applyBorder="1" applyAlignment="1" applyProtection="1">
      <alignment horizontal="left" vertical="center" wrapText="1"/>
      <protection hidden="1"/>
    </xf>
    <xf numFmtId="165" fontId="63" fillId="26" borderId="0" xfId="0" applyNumberFormat="1" applyFont="1" applyFill="1" applyBorder="1" applyAlignment="1" applyProtection="1">
      <alignment horizontal="center" vertical="center" wrapText="1"/>
      <protection hidden="1"/>
    </xf>
    <xf numFmtId="0" fontId="63" fillId="26" borderId="0" xfId="0" applyFont="1" applyFill="1" applyBorder="1" applyAlignment="1" applyProtection="1">
      <alignment vertical="center" wrapText="1"/>
      <protection hidden="1"/>
    </xf>
    <xf numFmtId="0" fontId="63" fillId="26" borderId="0" xfId="0" applyFont="1" applyFill="1" applyBorder="1" applyAlignment="1">
      <alignment vertical="center" wrapText="1"/>
    </xf>
    <xf numFmtId="165" fontId="63" fillId="26" borderId="0" xfId="0" applyNumberFormat="1" applyFont="1" applyFill="1" applyBorder="1" applyAlignment="1">
      <alignment horizontal="center" vertical="center" wrapText="1"/>
    </xf>
    <xf numFmtId="0" fontId="63" fillId="26" borderId="0" xfId="0" applyFont="1" applyFill="1" applyAlignment="1">
      <alignment vertical="center"/>
    </xf>
    <xf numFmtId="0" fontId="68" fillId="26" borderId="0" xfId="0" applyFont="1" applyFill="1" applyAlignment="1" applyProtection="1">
      <alignment horizontal="center"/>
      <protection locked="0"/>
    </xf>
    <xf numFmtId="0" fontId="68" fillId="26" borderId="0" xfId="0" applyFont="1" applyFill="1" applyProtection="1">
      <protection locked="0"/>
    </xf>
    <xf numFmtId="0" fontId="69" fillId="26" borderId="0" xfId="0" applyFont="1" applyFill="1" applyAlignment="1"/>
    <xf numFmtId="0" fontId="70" fillId="26" borderId="0" xfId="0" applyFont="1" applyFill="1" applyAlignment="1">
      <alignment horizontal="left" vertical="top" wrapText="1"/>
    </xf>
    <xf numFmtId="0" fontId="71" fillId="26" borderId="18" xfId="0" applyFont="1" applyFill="1" applyBorder="1" applyAlignment="1">
      <alignment horizontal="center" vertical="top" wrapText="1"/>
    </xf>
    <xf numFmtId="0" fontId="70" fillId="26" borderId="28" xfId="0" applyFont="1" applyFill="1" applyBorder="1" applyAlignment="1">
      <alignment horizontal="center" vertical="center" wrapText="1"/>
    </xf>
    <xf numFmtId="17" fontId="69" fillId="26" borderId="19" xfId="0" applyNumberFormat="1" applyFont="1" applyFill="1" applyBorder="1" applyAlignment="1" applyProtection="1">
      <alignment horizontal="center" vertical="center" wrapText="1"/>
      <protection locked="0"/>
    </xf>
    <xf numFmtId="3" fontId="69" fillId="26" borderId="19" xfId="0" applyNumberFormat="1" applyFont="1" applyFill="1" applyBorder="1" applyAlignment="1" applyProtection="1">
      <alignment horizontal="center" vertical="center" wrapText="1"/>
      <protection locked="0"/>
    </xf>
    <xf numFmtId="3" fontId="69" fillId="26" borderId="20" xfId="0" applyNumberFormat="1" applyFont="1" applyFill="1" applyBorder="1" applyAlignment="1" applyProtection="1">
      <alignment horizontal="center" vertical="center" wrapText="1"/>
      <protection locked="0"/>
    </xf>
    <xf numFmtId="17" fontId="69" fillId="26" borderId="20" xfId="0" applyNumberFormat="1" applyFont="1" applyFill="1" applyBorder="1" applyAlignment="1" applyProtection="1">
      <alignment horizontal="center" vertical="center" wrapText="1"/>
      <protection locked="0"/>
    </xf>
    <xf numFmtId="0" fontId="69" fillId="26" borderId="20" xfId="0" applyNumberFormat="1" applyFont="1" applyFill="1" applyBorder="1" applyAlignment="1" applyProtection="1">
      <alignment horizontal="center" vertical="center" wrapText="1"/>
      <protection locked="0"/>
    </xf>
    <xf numFmtId="1" fontId="69" fillId="26" borderId="20" xfId="0" applyNumberFormat="1" applyFont="1" applyFill="1" applyBorder="1" applyAlignment="1" applyProtection="1">
      <alignment horizontal="center" vertical="center" wrapText="1"/>
      <protection locked="0"/>
    </xf>
    <xf numFmtId="0" fontId="69" fillId="26" borderId="21" xfId="0" applyNumberFormat="1" applyFont="1" applyFill="1" applyBorder="1" applyAlignment="1" applyProtection="1">
      <alignment horizontal="center" vertical="center" wrapText="1"/>
      <protection locked="0"/>
    </xf>
    <xf numFmtId="1" fontId="69" fillId="26" borderId="21" xfId="0" applyNumberFormat="1" applyFont="1" applyFill="1" applyBorder="1" applyAlignment="1" applyProtection="1">
      <alignment horizontal="center" vertical="center" wrapText="1"/>
      <protection locked="0"/>
    </xf>
    <xf numFmtId="2" fontId="69" fillId="28" borderId="31" xfId="0" applyNumberFormat="1" applyFont="1" applyFill="1" applyBorder="1" applyProtection="1"/>
    <xf numFmtId="0" fontId="70" fillId="26" borderId="32" xfId="0" applyFont="1" applyFill="1" applyBorder="1" applyAlignment="1">
      <alignment horizontal="center" vertical="center" wrapText="1"/>
    </xf>
    <xf numFmtId="4" fontId="69" fillId="26" borderId="33" xfId="0" applyNumberFormat="1" applyFont="1" applyFill="1" applyBorder="1" applyAlignment="1" applyProtection="1">
      <alignment horizontal="center" vertical="center" wrapText="1"/>
      <protection locked="0"/>
    </xf>
    <xf numFmtId="4" fontId="69" fillId="26" borderId="34" xfId="0" applyNumberFormat="1" applyFont="1" applyFill="1" applyBorder="1" applyAlignment="1" applyProtection="1">
      <alignment horizontal="center" vertical="center" wrapText="1"/>
      <protection locked="0"/>
    </xf>
    <xf numFmtId="3" fontId="69" fillId="26" borderId="34" xfId="0" applyNumberFormat="1" applyFont="1" applyFill="1" applyBorder="1" applyAlignment="1" applyProtection="1">
      <alignment horizontal="center" vertical="center" wrapText="1"/>
      <protection locked="0"/>
    </xf>
    <xf numFmtId="2" fontId="69" fillId="26" borderId="34" xfId="0" applyNumberFormat="1" applyFont="1" applyFill="1" applyBorder="1" applyAlignment="1" applyProtection="1">
      <alignment horizontal="center" vertical="center" wrapText="1"/>
      <protection locked="0"/>
    </xf>
    <xf numFmtId="2" fontId="69" fillId="26" borderId="35" xfId="0" applyNumberFormat="1" applyFont="1" applyFill="1" applyBorder="1" applyAlignment="1" applyProtection="1">
      <alignment horizontal="center" vertical="center" wrapText="1"/>
      <protection locked="0"/>
    </xf>
    <xf numFmtId="4" fontId="69" fillId="26" borderId="19" xfId="0" applyNumberFormat="1" applyFont="1" applyFill="1" applyBorder="1" applyAlignment="1" applyProtection="1">
      <alignment horizontal="center" vertical="center" wrapText="1"/>
      <protection locked="0"/>
    </xf>
    <xf numFmtId="4" fontId="69" fillId="26" borderId="20" xfId="0" applyNumberFormat="1" applyFont="1" applyFill="1" applyBorder="1" applyAlignment="1" applyProtection="1">
      <alignment horizontal="center" vertical="center" wrapText="1"/>
      <protection locked="0"/>
    </xf>
    <xf numFmtId="2" fontId="69" fillId="26" borderId="20" xfId="0" applyNumberFormat="1" applyFont="1" applyFill="1" applyBorder="1" applyAlignment="1" applyProtection="1">
      <alignment horizontal="center" vertical="center" wrapText="1"/>
      <protection locked="0"/>
    </xf>
    <xf numFmtId="2" fontId="69" fillId="26" borderId="21" xfId="0" applyNumberFormat="1" applyFont="1" applyFill="1" applyBorder="1" applyAlignment="1" applyProtection="1">
      <alignment horizontal="center" vertical="center" wrapText="1"/>
      <protection locked="0"/>
    </xf>
    <xf numFmtId="2" fontId="69" fillId="28" borderId="42" xfId="0" applyNumberFormat="1" applyFont="1" applyFill="1" applyBorder="1" applyAlignment="1" applyProtection="1">
      <alignment horizontal="center"/>
      <protection locked="0"/>
    </xf>
    <xf numFmtId="2" fontId="69" fillId="28" borderId="45" xfId="0" applyNumberFormat="1" applyFont="1" applyFill="1" applyBorder="1" applyProtection="1"/>
    <xf numFmtId="0" fontId="69" fillId="26" borderId="0" xfId="0" applyFont="1" applyFill="1" applyAlignment="1">
      <alignment vertical="center"/>
    </xf>
    <xf numFmtId="0" fontId="68" fillId="26" borderId="0" xfId="0" applyFont="1" applyFill="1" applyAlignment="1">
      <alignment vertical="center"/>
    </xf>
    <xf numFmtId="0" fontId="52" fillId="28" borderId="49" xfId="0" applyFont="1" applyFill="1" applyBorder="1" applyAlignment="1">
      <alignment horizontal="center" vertical="center"/>
    </xf>
    <xf numFmtId="4" fontId="69" fillId="26" borderId="52" xfId="0" applyNumberFormat="1" applyFont="1" applyFill="1" applyBorder="1" applyAlignment="1">
      <alignment horizontal="center" vertical="center" wrapText="1"/>
    </xf>
    <xf numFmtId="4" fontId="69" fillId="26" borderId="20" xfId="0" applyNumberFormat="1" applyFont="1" applyFill="1" applyBorder="1" applyAlignment="1">
      <alignment horizontal="center" vertical="center" wrapText="1"/>
    </xf>
    <xf numFmtId="178" fontId="69" fillId="26" borderId="20" xfId="0" applyNumberFormat="1" applyFont="1" applyFill="1" applyBorder="1" applyAlignment="1">
      <alignment horizontal="center" vertical="center" wrapText="1"/>
    </xf>
    <xf numFmtId="178" fontId="69" fillId="26" borderId="19" xfId="0" applyNumberFormat="1" applyFont="1" applyFill="1" applyBorder="1" applyAlignment="1">
      <alignment horizontal="center" vertical="center" wrapText="1"/>
    </xf>
    <xf numFmtId="4" fontId="69" fillId="26" borderId="54" xfId="0" applyNumberFormat="1" applyFont="1" applyFill="1" applyBorder="1" applyAlignment="1">
      <alignment horizontal="center" vertical="center" wrapText="1"/>
    </xf>
    <xf numFmtId="178" fontId="69" fillId="26" borderId="54" xfId="0" applyNumberFormat="1" applyFont="1" applyFill="1" applyBorder="1" applyAlignment="1">
      <alignment horizontal="center" vertical="center" wrapText="1"/>
    </xf>
    <xf numFmtId="178" fontId="69" fillId="26" borderId="17" xfId="0" applyNumberFormat="1" applyFont="1" applyFill="1" applyBorder="1" applyAlignment="1">
      <alignment horizontal="center" vertical="center" wrapText="1"/>
    </xf>
    <xf numFmtId="0" fontId="69" fillId="26" borderId="20" xfId="0" applyNumberFormat="1" applyFont="1" applyFill="1" applyBorder="1" applyAlignment="1">
      <alignment horizontal="center" vertical="center" wrapText="1"/>
    </xf>
    <xf numFmtId="0" fontId="69" fillId="26" borderId="19" xfId="0" applyNumberFormat="1" applyFont="1" applyFill="1" applyBorder="1" applyAlignment="1">
      <alignment horizontal="center" vertical="center" wrapText="1"/>
    </xf>
    <xf numFmtId="0" fontId="69" fillId="26" borderId="21" xfId="0" applyNumberFormat="1" applyFont="1" applyFill="1" applyBorder="1" applyAlignment="1">
      <alignment horizontal="center" vertical="center" wrapText="1"/>
    </xf>
    <xf numFmtId="17" fontId="69" fillId="26" borderId="52" xfId="0" applyNumberFormat="1" applyFont="1" applyFill="1" applyBorder="1" applyAlignment="1" applyProtection="1">
      <alignment horizontal="center" vertical="center" wrapText="1"/>
      <protection locked="0"/>
    </xf>
    <xf numFmtId="4" fontId="69" fillId="26" borderId="55" xfId="0" applyNumberFormat="1" applyFont="1" applyFill="1" applyBorder="1" applyAlignment="1">
      <alignment horizontal="center" vertical="center" wrapText="1"/>
    </xf>
    <xf numFmtId="178" fontId="69" fillId="26" borderId="56" xfId="0" applyNumberFormat="1" applyFont="1" applyFill="1" applyBorder="1" applyAlignment="1">
      <alignment horizontal="center" vertical="center" wrapText="1"/>
    </xf>
    <xf numFmtId="178" fontId="69" fillId="26" borderId="21" xfId="0" applyNumberFormat="1" applyFont="1" applyFill="1" applyBorder="1" applyAlignment="1">
      <alignment horizontal="center" vertical="center" wrapText="1"/>
    </xf>
    <xf numFmtId="2" fontId="69" fillId="28" borderId="57" xfId="0" applyNumberFormat="1" applyFont="1" applyFill="1" applyBorder="1" applyProtection="1"/>
    <xf numFmtId="4" fontId="69" fillId="26" borderId="19" xfId="0" applyNumberFormat="1" applyFont="1" applyFill="1" applyBorder="1" applyAlignment="1">
      <alignment horizontal="center" vertical="center" wrapText="1"/>
    </xf>
    <xf numFmtId="178" fontId="69" fillId="26" borderId="58" xfId="0" applyNumberFormat="1" applyFont="1" applyFill="1" applyBorder="1" applyAlignment="1">
      <alignment horizontal="center" vertical="center" wrapText="1"/>
    </xf>
    <xf numFmtId="3" fontId="69" fillId="26" borderId="19" xfId="0" applyNumberFormat="1" applyFont="1" applyFill="1" applyBorder="1" applyAlignment="1">
      <alignment horizontal="center" vertical="center" wrapText="1"/>
    </xf>
    <xf numFmtId="3" fontId="69" fillId="26" borderId="58" xfId="0" applyNumberFormat="1" applyFont="1" applyFill="1" applyBorder="1" applyAlignment="1">
      <alignment horizontal="center" vertical="center" wrapText="1"/>
    </xf>
    <xf numFmtId="3" fontId="69" fillId="26" borderId="20" xfId="0" applyNumberFormat="1" applyFont="1" applyFill="1" applyBorder="1" applyAlignment="1">
      <alignment horizontal="center" vertical="center" wrapText="1"/>
    </xf>
    <xf numFmtId="3" fontId="69" fillId="26" borderId="21" xfId="0" applyNumberFormat="1" applyFont="1" applyFill="1" applyBorder="1" applyAlignment="1">
      <alignment horizontal="center" vertical="center" wrapText="1"/>
    </xf>
    <xf numFmtId="1" fontId="69" fillId="26" borderId="19" xfId="0" applyNumberFormat="1" applyFont="1" applyFill="1" applyBorder="1" applyAlignment="1">
      <alignment horizontal="center" vertical="center" wrapText="1"/>
    </xf>
    <xf numFmtId="1" fontId="69" fillId="26" borderId="58" xfId="0" applyNumberFormat="1" applyFont="1" applyFill="1" applyBorder="1" applyAlignment="1">
      <alignment horizontal="center" vertical="center" wrapText="1"/>
    </xf>
    <xf numFmtId="164" fontId="70" fillId="26" borderId="0" xfId="0" applyNumberFormat="1" applyFont="1" applyFill="1" applyAlignment="1">
      <alignment horizontal="left" vertical="center" wrapText="1"/>
    </xf>
    <xf numFmtId="164" fontId="70" fillId="26" borderId="0" xfId="0" applyNumberFormat="1" applyFont="1" applyFill="1" applyAlignment="1">
      <alignment horizontal="center" vertical="center" wrapText="1"/>
    </xf>
    <xf numFmtId="0" fontId="69" fillId="26" borderId="0" xfId="0" applyFont="1" applyFill="1"/>
    <xf numFmtId="0" fontId="71" fillId="26" borderId="18" xfId="0" applyFont="1" applyFill="1" applyBorder="1" applyAlignment="1" applyProtection="1">
      <alignment horizontal="center" vertical="center" wrapText="1"/>
      <protection locked="0"/>
    </xf>
    <xf numFmtId="0" fontId="72" fillId="26" borderId="0" xfId="0" applyFont="1" applyFill="1" applyAlignment="1">
      <alignment horizontal="center" vertical="center"/>
    </xf>
    <xf numFmtId="164" fontId="72" fillId="26" borderId="0" xfId="0" applyNumberFormat="1" applyFont="1" applyFill="1" applyBorder="1" applyAlignment="1">
      <alignment vertical="center" wrapText="1"/>
    </xf>
    <xf numFmtId="0" fontId="71" fillId="26" borderId="53" xfId="0" applyFont="1" applyFill="1" applyBorder="1" applyAlignment="1" applyProtection="1">
      <alignment horizontal="center" vertical="center" wrapText="1"/>
      <protection locked="0"/>
    </xf>
    <xf numFmtId="0" fontId="72" fillId="26" borderId="17" xfId="0" applyFont="1" applyFill="1" applyBorder="1" applyAlignment="1">
      <alignment vertical="center"/>
    </xf>
    <xf numFmtId="0" fontId="72" fillId="26" borderId="0" xfId="0" applyFont="1" applyFill="1" applyAlignment="1">
      <alignment vertical="center"/>
    </xf>
    <xf numFmtId="0" fontId="73" fillId="26" borderId="0" xfId="0" applyFont="1" applyFill="1" applyAlignment="1">
      <alignment vertical="center"/>
    </xf>
    <xf numFmtId="0" fontId="71" fillId="26" borderId="18" xfId="0" applyFont="1" applyFill="1" applyBorder="1" applyAlignment="1" applyProtection="1">
      <alignment horizontal="center" vertical="top" wrapText="1"/>
      <protection locked="0"/>
    </xf>
    <xf numFmtId="0" fontId="74" fillId="26" borderId="0" xfId="0" applyFont="1" applyFill="1"/>
    <xf numFmtId="0" fontId="55" fillId="26" borderId="0" xfId="0" applyFont="1" applyFill="1" applyAlignment="1">
      <alignment horizontal="left"/>
    </xf>
    <xf numFmtId="0" fontId="57" fillId="26" borderId="0" xfId="0" applyFont="1" applyFill="1" applyAlignment="1">
      <alignment horizontal="left"/>
    </xf>
    <xf numFmtId="0" fontId="69" fillId="26" borderId="24" xfId="179" applyFont="1" applyFill="1" applyBorder="1" applyAlignment="1">
      <alignment horizontal="left" vertical="center"/>
    </xf>
    <xf numFmtId="165" fontId="69" fillId="28" borderId="23" xfId="179" applyNumberFormat="1" applyFont="1" applyFill="1" applyBorder="1" applyAlignment="1">
      <alignment horizontal="center" vertical="center"/>
    </xf>
    <xf numFmtId="0" fontId="69" fillId="26" borderId="25" xfId="179" applyFont="1" applyFill="1" applyBorder="1" applyAlignment="1">
      <alignment horizontal="left" vertical="center"/>
    </xf>
    <xf numFmtId="9" fontId="69" fillId="26" borderId="26" xfId="179" applyNumberFormat="1" applyFont="1" applyFill="1" applyBorder="1" applyAlignment="1">
      <alignment horizontal="center" vertical="center"/>
    </xf>
    <xf numFmtId="0" fontId="69" fillId="26" borderId="26" xfId="179" applyFont="1" applyFill="1" applyBorder="1" applyAlignment="1">
      <alignment horizontal="center" vertical="center"/>
    </xf>
    <xf numFmtId="9" fontId="69" fillId="26" borderId="27" xfId="179" applyNumberFormat="1" applyFont="1" applyFill="1" applyBorder="1" applyAlignment="1">
      <alignment horizontal="center" vertical="center"/>
    </xf>
    <xf numFmtId="0" fontId="69" fillId="26" borderId="27" xfId="179" applyFont="1" applyFill="1" applyBorder="1" applyAlignment="1">
      <alignment horizontal="center" vertical="center"/>
    </xf>
    <xf numFmtId="0" fontId="75" fillId="26" borderId="0" xfId="283" applyFont="1" applyFill="1"/>
    <xf numFmtId="0" fontId="76" fillId="26" borderId="0" xfId="283" applyFont="1" applyFill="1"/>
    <xf numFmtId="0" fontId="77" fillId="26" borderId="0" xfId="144" applyFont="1" applyFill="1"/>
    <xf numFmtId="0" fontId="78" fillId="26" borderId="0" xfId="187" applyFont="1" applyFill="1" applyBorder="1"/>
    <xf numFmtId="0" fontId="79" fillId="26" borderId="0" xfId="0" applyFont="1" applyFill="1"/>
    <xf numFmtId="0" fontId="52" fillId="29" borderId="29" xfId="0" applyFont="1" applyFill="1" applyBorder="1" applyAlignment="1">
      <alignment horizontal="center" vertical="center" wrapText="1"/>
    </xf>
    <xf numFmtId="2" fontId="69" fillId="29" borderId="31" xfId="0" applyNumberFormat="1" applyFont="1" applyFill="1" applyBorder="1" applyProtection="1"/>
    <xf numFmtId="0" fontId="52" fillId="29" borderId="51" xfId="0" applyFont="1" applyFill="1" applyBorder="1" applyAlignment="1">
      <alignment horizontal="center" vertical="center" wrapText="1"/>
    </xf>
    <xf numFmtId="2" fontId="69" fillId="29" borderId="50" xfId="0" applyNumberFormat="1" applyFont="1" applyFill="1" applyBorder="1" applyProtection="1"/>
    <xf numFmtId="0" fontId="52" fillId="29" borderId="49" xfId="0" applyFont="1" applyFill="1" applyBorder="1" applyAlignment="1">
      <alignment horizontal="center" vertical="center" wrapText="1"/>
    </xf>
    <xf numFmtId="2" fontId="69" fillId="29" borderId="42" xfId="0" applyNumberFormat="1" applyFont="1" applyFill="1" applyBorder="1" applyAlignment="1" applyProtection="1">
      <alignment horizontal="right"/>
      <protection locked="0"/>
    </xf>
    <xf numFmtId="2" fontId="69" fillId="29" borderId="45" xfId="0" applyNumberFormat="1" applyFont="1" applyFill="1" applyBorder="1" applyProtection="1"/>
    <xf numFmtId="0" fontId="80" fillId="26" borderId="0" xfId="0" applyFont="1" applyFill="1"/>
    <xf numFmtId="0" fontId="81" fillId="26" borderId="0" xfId="0" applyFont="1" applyFill="1" applyProtection="1">
      <protection locked="0"/>
    </xf>
    <xf numFmtId="0" fontId="82" fillId="26" borderId="0" xfId="0" applyFont="1" applyFill="1"/>
    <xf numFmtId="0" fontId="79" fillId="26" borderId="0" xfId="0" applyFont="1" applyFill="1" applyAlignment="1">
      <alignment horizontal="left"/>
    </xf>
    <xf numFmtId="165" fontId="69" fillId="29" borderId="23" xfId="179" applyNumberFormat="1" applyFont="1" applyFill="1" applyBorder="1" applyAlignment="1">
      <alignment horizontal="center" vertical="center"/>
    </xf>
    <xf numFmtId="165" fontId="69" fillId="29" borderId="13" xfId="0" applyNumberFormat="1" applyFont="1" applyFill="1" applyBorder="1" applyAlignment="1">
      <alignment horizontal="center" vertical="center"/>
    </xf>
    <xf numFmtId="0" fontId="5" fillId="26" borderId="0" xfId="283" applyFont="1" applyFill="1" applyAlignment="1">
      <alignment horizontal="left" vertical="top" wrapText="1"/>
    </xf>
    <xf numFmtId="0" fontId="5" fillId="26" borderId="0" xfId="283" applyFont="1" applyFill="1" applyAlignment="1">
      <alignment horizontal="left" wrapText="1"/>
    </xf>
    <xf numFmtId="0" fontId="70" fillId="26" borderId="0" xfId="0" applyFont="1" applyFill="1" applyAlignment="1">
      <alignment horizontal="left" vertical="top" wrapText="1"/>
    </xf>
    <xf numFmtId="0" fontId="71" fillId="26" borderId="22" xfId="0" applyFont="1" applyFill="1" applyBorder="1" applyAlignment="1">
      <alignment horizontal="center" vertical="top" wrapText="1"/>
    </xf>
    <xf numFmtId="0" fontId="71" fillId="26" borderId="30" xfId="0" applyFont="1" applyFill="1" applyBorder="1" applyAlignment="1">
      <alignment horizontal="center" vertical="top" wrapText="1"/>
    </xf>
    <xf numFmtId="0" fontId="70" fillId="26" borderId="36" xfId="0" applyFont="1" applyFill="1" applyBorder="1" applyAlignment="1">
      <alignment horizontal="center" vertical="center" wrapText="1"/>
    </xf>
    <xf numFmtId="0" fontId="70" fillId="26" borderId="37" xfId="0" applyFont="1" applyFill="1" applyBorder="1" applyAlignment="1">
      <alignment horizontal="center" vertical="center" wrapText="1"/>
    </xf>
    <xf numFmtId="0" fontId="70" fillId="26" borderId="39" xfId="0" applyFont="1" applyFill="1" applyBorder="1" applyAlignment="1">
      <alignment horizontal="center" vertical="center" wrapText="1"/>
    </xf>
    <xf numFmtId="0" fontId="70" fillId="26" borderId="40" xfId="0" applyFont="1" applyFill="1" applyBorder="1" applyAlignment="1">
      <alignment horizontal="center" vertical="center" wrapText="1"/>
    </xf>
    <xf numFmtId="0" fontId="52" fillId="28" borderId="59" xfId="0" applyFont="1" applyFill="1" applyBorder="1" applyAlignment="1">
      <alignment horizontal="center" vertical="center" wrapText="1"/>
    </xf>
    <xf numFmtId="0" fontId="52" fillId="28" borderId="41" xfId="0" applyFont="1" applyFill="1" applyBorder="1" applyAlignment="1">
      <alignment horizontal="center" vertical="center" wrapText="1"/>
    </xf>
    <xf numFmtId="0" fontId="70" fillId="26" borderId="44" xfId="0" applyFont="1" applyFill="1" applyBorder="1" applyAlignment="1">
      <alignment horizontal="center" vertical="center" wrapText="1"/>
    </xf>
    <xf numFmtId="0" fontId="70" fillId="26" borderId="43" xfId="0" applyFont="1" applyFill="1" applyBorder="1" applyAlignment="1">
      <alignment horizontal="center" vertical="center" wrapText="1"/>
    </xf>
    <xf numFmtId="0" fontId="70" fillId="26" borderId="60" xfId="0" applyFont="1" applyFill="1" applyBorder="1" applyAlignment="1">
      <alignment horizontal="center" vertical="center" wrapText="1"/>
    </xf>
    <xf numFmtId="0" fontId="71" fillId="26" borderId="22" xfId="0" applyFont="1" applyFill="1" applyBorder="1" applyAlignment="1" applyProtection="1">
      <alignment horizontal="center" vertical="center" wrapText="1"/>
      <protection locked="0"/>
    </xf>
    <xf numFmtId="0" fontId="71" fillId="26" borderId="61" xfId="0" applyFont="1" applyFill="1" applyBorder="1" applyAlignment="1" applyProtection="1">
      <alignment horizontal="center" vertical="center" wrapText="1"/>
      <protection locked="0"/>
    </xf>
    <xf numFmtId="0" fontId="71" fillId="26" borderId="30" xfId="0" applyFont="1" applyFill="1" applyBorder="1" applyAlignment="1" applyProtection="1">
      <alignment horizontal="center" vertical="center" wrapText="1"/>
      <protection locked="0"/>
    </xf>
    <xf numFmtId="0" fontId="52" fillId="28" borderId="47" xfId="0" applyFont="1" applyFill="1" applyBorder="1" applyAlignment="1">
      <alignment horizontal="center" vertical="center" wrapText="1"/>
    </xf>
    <xf numFmtId="0" fontId="52" fillId="28" borderId="48" xfId="0" applyFont="1" applyFill="1" applyBorder="1" applyAlignment="1">
      <alignment horizontal="center" vertical="center" wrapText="1"/>
    </xf>
    <xf numFmtId="0" fontId="52" fillId="28" borderId="46" xfId="0" applyFont="1" applyFill="1" applyBorder="1" applyAlignment="1">
      <alignment horizontal="center" vertical="center" wrapText="1"/>
    </xf>
    <xf numFmtId="0" fontId="52" fillId="28" borderId="38" xfId="0" applyFont="1" applyFill="1" applyBorder="1" applyAlignment="1">
      <alignment horizontal="center" vertical="center" wrapText="1"/>
    </xf>
    <xf numFmtId="0" fontId="69" fillId="26" borderId="0" xfId="0" applyFont="1" applyFill="1" applyAlignment="1">
      <alignment horizontal="left" vertical="center" wrapText="1"/>
    </xf>
    <xf numFmtId="0" fontId="56" fillId="26" borderId="0" xfId="0" applyFont="1" applyFill="1" applyBorder="1" applyAlignment="1" applyProtection="1">
      <alignment horizontal="center" vertical="center" wrapText="1"/>
      <protection hidden="1"/>
    </xf>
    <xf numFmtId="0" fontId="66" fillId="26" borderId="0" xfId="0" applyFont="1" applyFill="1" applyBorder="1" applyAlignment="1" applyProtection="1">
      <alignment horizontal="center" vertical="center" wrapText="1"/>
      <protection hidden="1"/>
    </xf>
    <xf numFmtId="164" fontId="70" fillId="26" borderId="0" xfId="0" applyNumberFormat="1" applyFont="1" applyFill="1" applyAlignment="1" applyProtection="1">
      <alignment horizontal="left" vertical="center" wrapText="1"/>
      <protection locked="0"/>
    </xf>
    <xf numFmtId="164" fontId="69" fillId="26" borderId="0" xfId="0" applyNumberFormat="1" applyFont="1" applyFill="1" applyAlignment="1">
      <alignment vertical="center" wrapText="1"/>
    </xf>
    <xf numFmtId="164" fontId="69" fillId="26" borderId="0" xfId="0" applyNumberFormat="1" applyFont="1" applyFill="1" applyBorder="1" applyAlignment="1">
      <alignment vertical="center" wrapText="1"/>
    </xf>
    <xf numFmtId="0" fontId="52" fillId="27" borderId="15" xfId="0" applyFont="1" applyFill="1" applyBorder="1" applyAlignment="1">
      <alignment horizontal="center" vertical="center" wrapText="1"/>
    </xf>
  </cellXfs>
  <cellStyles count="311">
    <cellStyle name="%" xfId="1" xr:uid="{00000000-0005-0000-0000-000000000000}"/>
    <cellStyle name="20% - Accent1 2" xfId="2" xr:uid="{00000000-0005-0000-0000-000001000000}"/>
    <cellStyle name="20% - Accent1 2 2" xfId="3" xr:uid="{00000000-0005-0000-0000-000002000000}"/>
    <cellStyle name="20% - Accent1 2 2 2" xfId="4" xr:uid="{00000000-0005-0000-0000-000003000000}"/>
    <cellStyle name="20% - Accent1 2 2 3" xfId="5" xr:uid="{00000000-0005-0000-0000-000004000000}"/>
    <cellStyle name="20% - Accent2 2" xfId="6" xr:uid="{00000000-0005-0000-0000-000005000000}"/>
    <cellStyle name="20% - Accent2 2 2" xfId="7" xr:uid="{00000000-0005-0000-0000-000006000000}"/>
    <cellStyle name="20% - Accent2 2 2 2" xfId="8" xr:uid="{00000000-0005-0000-0000-000007000000}"/>
    <cellStyle name="20% - Accent2 2 2 3" xfId="9" xr:uid="{00000000-0005-0000-0000-000008000000}"/>
    <cellStyle name="20% - Accent3 2" xfId="10" xr:uid="{00000000-0005-0000-0000-000009000000}"/>
    <cellStyle name="20% - Accent3 2 2" xfId="11" xr:uid="{00000000-0005-0000-0000-00000A000000}"/>
    <cellStyle name="20% - Accent3 2 2 2" xfId="12" xr:uid="{00000000-0005-0000-0000-00000B000000}"/>
    <cellStyle name="20% - Accent3 2 2 3" xfId="13" xr:uid="{00000000-0005-0000-0000-00000C000000}"/>
    <cellStyle name="20% - Accent4 2" xfId="14" xr:uid="{00000000-0005-0000-0000-00000D000000}"/>
    <cellStyle name="20% - Accent4 2 2" xfId="15" xr:uid="{00000000-0005-0000-0000-00000E000000}"/>
    <cellStyle name="20% - Accent4 2 2 2" xfId="16" xr:uid="{00000000-0005-0000-0000-00000F000000}"/>
    <cellStyle name="20% - Accent4 2 2 3" xfId="17" xr:uid="{00000000-0005-0000-0000-000010000000}"/>
    <cellStyle name="20% - Accent5 2" xfId="18" xr:uid="{00000000-0005-0000-0000-000011000000}"/>
    <cellStyle name="20% - Accent5 2 2" xfId="19" xr:uid="{00000000-0005-0000-0000-000012000000}"/>
    <cellStyle name="20% - Accent5 2 2 2" xfId="20" xr:uid="{00000000-0005-0000-0000-000013000000}"/>
    <cellStyle name="20% - Accent5 2 2 3" xfId="21" xr:uid="{00000000-0005-0000-0000-000014000000}"/>
    <cellStyle name="20% - Accent6 2" xfId="22" xr:uid="{00000000-0005-0000-0000-000015000000}"/>
    <cellStyle name="20% - Accent6 2 2" xfId="23" xr:uid="{00000000-0005-0000-0000-000016000000}"/>
    <cellStyle name="20% - Accent6 2 2 2" xfId="24" xr:uid="{00000000-0005-0000-0000-000017000000}"/>
    <cellStyle name="20% - Accent6 2 2 3" xfId="25" xr:uid="{00000000-0005-0000-0000-000018000000}"/>
    <cellStyle name="40% - Accent1 2" xfId="26" xr:uid="{00000000-0005-0000-0000-000019000000}"/>
    <cellStyle name="40% - Accent1 2 2" xfId="27" xr:uid="{00000000-0005-0000-0000-00001A000000}"/>
    <cellStyle name="40% - Accent1 2 2 2" xfId="28" xr:uid="{00000000-0005-0000-0000-00001B000000}"/>
    <cellStyle name="40% - Accent1 2 2 3" xfId="29" xr:uid="{00000000-0005-0000-0000-00001C000000}"/>
    <cellStyle name="40% - Accent2 2" xfId="30" xr:uid="{00000000-0005-0000-0000-00001D000000}"/>
    <cellStyle name="40% - Accent2 2 2" xfId="31" xr:uid="{00000000-0005-0000-0000-00001E000000}"/>
    <cellStyle name="40% - Accent2 2 2 2" xfId="32" xr:uid="{00000000-0005-0000-0000-00001F000000}"/>
    <cellStyle name="40% - Accent2 2 2 3" xfId="33" xr:uid="{00000000-0005-0000-0000-000020000000}"/>
    <cellStyle name="40% - Accent3 2" xfId="34" xr:uid="{00000000-0005-0000-0000-000021000000}"/>
    <cellStyle name="40% - Accent3 2 2" xfId="35" xr:uid="{00000000-0005-0000-0000-000022000000}"/>
    <cellStyle name="40% - Accent3 2 2 2" xfId="36" xr:uid="{00000000-0005-0000-0000-000023000000}"/>
    <cellStyle name="40% - Accent3 2 2 3" xfId="37" xr:uid="{00000000-0005-0000-0000-000024000000}"/>
    <cellStyle name="40% - Accent4 2" xfId="38" xr:uid="{00000000-0005-0000-0000-000025000000}"/>
    <cellStyle name="40% - Accent4 2 2" xfId="39" xr:uid="{00000000-0005-0000-0000-000026000000}"/>
    <cellStyle name="40% - Accent4 2 2 2" xfId="40" xr:uid="{00000000-0005-0000-0000-000027000000}"/>
    <cellStyle name="40% - Accent4 2 2 3" xfId="41" xr:uid="{00000000-0005-0000-0000-000028000000}"/>
    <cellStyle name="40% - Accent5 2" xfId="42" xr:uid="{00000000-0005-0000-0000-000029000000}"/>
    <cellStyle name="40% - Accent5 2 2" xfId="43" xr:uid="{00000000-0005-0000-0000-00002A000000}"/>
    <cellStyle name="40% - Accent5 2 2 2" xfId="44" xr:uid="{00000000-0005-0000-0000-00002B000000}"/>
    <cellStyle name="40% - Accent5 2 2 3" xfId="45" xr:uid="{00000000-0005-0000-0000-00002C000000}"/>
    <cellStyle name="40% - Accent6 2" xfId="46" xr:uid="{00000000-0005-0000-0000-00002D000000}"/>
    <cellStyle name="40% - Accent6 2 2" xfId="47" xr:uid="{00000000-0005-0000-0000-00002E000000}"/>
    <cellStyle name="40% - Accent6 2 2 2" xfId="48" xr:uid="{00000000-0005-0000-0000-00002F000000}"/>
    <cellStyle name="40% - Accent6 2 2 3" xfId="49" xr:uid="{00000000-0005-0000-0000-000030000000}"/>
    <cellStyle name="5x indented GHG Textfiels" xfId="50" xr:uid="{00000000-0005-0000-0000-000031000000}"/>
    <cellStyle name="60% - Accent1 2" xfId="51" xr:uid="{00000000-0005-0000-0000-000032000000}"/>
    <cellStyle name="60% - Accent1 2 2" xfId="52" xr:uid="{00000000-0005-0000-0000-000033000000}"/>
    <cellStyle name="60% - Accent1 2 2 2" xfId="53" xr:uid="{00000000-0005-0000-0000-000034000000}"/>
    <cellStyle name="60% - Accent1 2 2 3" xfId="54" xr:uid="{00000000-0005-0000-0000-000035000000}"/>
    <cellStyle name="60% - Accent2 2" xfId="55" xr:uid="{00000000-0005-0000-0000-000036000000}"/>
    <cellStyle name="60% - Accent2 2 2" xfId="56" xr:uid="{00000000-0005-0000-0000-000037000000}"/>
    <cellStyle name="60% - Accent2 2 2 2" xfId="57" xr:uid="{00000000-0005-0000-0000-000038000000}"/>
    <cellStyle name="60% - Accent2 2 2 3" xfId="58" xr:uid="{00000000-0005-0000-0000-000039000000}"/>
    <cellStyle name="60% - Accent3 2" xfId="59" xr:uid="{00000000-0005-0000-0000-00003A000000}"/>
    <cellStyle name="60% - Accent3 2 2" xfId="60" xr:uid="{00000000-0005-0000-0000-00003B000000}"/>
    <cellStyle name="60% - Accent3 2 2 2" xfId="61" xr:uid="{00000000-0005-0000-0000-00003C000000}"/>
    <cellStyle name="60% - Accent3 2 2 3" xfId="62" xr:uid="{00000000-0005-0000-0000-00003D000000}"/>
    <cellStyle name="60% - Accent4 2" xfId="63" xr:uid="{00000000-0005-0000-0000-00003E000000}"/>
    <cellStyle name="60% - Accent4 2 2" xfId="64" xr:uid="{00000000-0005-0000-0000-00003F000000}"/>
    <cellStyle name="60% - Accent4 2 2 2" xfId="65" xr:uid="{00000000-0005-0000-0000-000040000000}"/>
    <cellStyle name="60% - Accent4 2 2 3" xfId="66" xr:uid="{00000000-0005-0000-0000-000041000000}"/>
    <cellStyle name="60% - Accent5 2" xfId="67" xr:uid="{00000000-0005-0000-0000-000042000000}"/>
    <cellStyle name="60% - Accent5 2 2" xfId="68" xr:uid="{00000000-0005-0000-0000-000043000000}"/>
    <cellStyle name="60% - Accent5 2 2 2" xfId="69" xr:uid="{00000000-0005-0000-0000-000044000000}"/>
    <cellStyle name="60% - Accent5 2 2 3" xfId="70" xr:uid="{00000000-0005-0000-0000-000045000000}"/>
    <cellStyle name="60% - Accent6 2" xfId="71" xr:uid="{00000000-0005-0000-0000-000046000000}"/>
    <cellStyle name="60% - Accent6 2 2" xfId="72" xr:uid="{00000000-0005-0000-0000-000047000000}"/>
    <cellStyle name="60% - Accent6 2 2 2" xfId="73" xr:uid="{00000000-0005-0000-0000-000048000000}"/>
    <cellStyle name="60% - Accent6 2 2 3" xfId="74" xr:uid="{00000000-0005-0000-0000-000049000000}"/>
    <cellStyle name="Accent1 2" xfId="75" xr:uid="{00000000-0005-0000-0000-00004A000000}"/>
    <cellStyle name="Accent1 2 2" xfId="76" xr:uid="{00000000-0005-0000-0000-00004B000000}"/>
    <cellStyle name="Accent1 2 2 2" xfId="77" xr:uid="{00000000-0005-0000-0000-00004C000000}"/>
    <cellStyle name="Accent1 2 2 3" xfId="78" xr:uid="{00000000-0005-0000-0000-00004D000000}"/>
    <cellStyle name="Accent2 2" xfId="79" xr:uid="{00000000-0005-0000-0000-00004E000000}"/>
    <cellStyle name="Accent2 2 2" xfId="80" xr:uid="{00000000-0005-0000-0000-00004F000000}"/>
    <cellStyle name="Accent2 2 2 2" xfId="81" xr:uid="{00000000-0005-0000-0000-000050000000}"/>
    <cellStyle name="Accent2 2 2 3" xfId="82" xr:uid="{00000000-0005-0000-0000-000051000000}"/>
    <cellStyle name="Accent3 2" xfId="83" xr:uid="{00000000-0005-0000-0000-000052000000}"/>
    <cellStyle name="Accent3 2 2" xfId="84" xr:uid="{00000000-0005-0000-0000-000053000000}"/>
    <cellStyle name="Accent3 2 2 2" xfId="85" xr:uid="{00000000-0005-0000-0000-000054000000}"/>
    <cellStyle name="Accent3 2 2 3" xfId="86" xr:uid="{00000000-0005-0000-0000-000055000000}"/>
    <cellStyle name="Accent4 2" xfId="87" xr:uid="{00000000-0005-0000-0000-000056000000}"/>
    <cellStyle name="Accent4 2 2" xfId="88" xr:uid="{00000000-0005-0000-0000-000057000000}"/>
    <cellStyle name="Accent4 2 2 2" xfId="89" xr:uid="{00000000-0005-0000-0000-000058000000}"/>
    <cellStyle name="Accent4 2 2 3" xfId="90" xr:uid="{00000000-0005-0000-0000-000059000000}"/>
    <cellStyle name="Accent5 2" xfId="91" xr:uid="{00000000-0005-0000-0000-00005A000000}"/>
    <cellStyle name="Accent5 2 2" xfId="92" xr:uid="{00000000-0005-0000-0000-00005B000000}"/>
    <cellStyle name="Accent5 2 2 2" xfId="93" xr:uid="{00000000-0005-0000-0000-00005C000000}"/>
    <cellStyle name="Accent5 2 2 3" xfId="94" xr:uid="{00000000-0005-0000-0000-00005D000000}"/>
    <cellStyle name="Accent6 2" xfId="95" xr:uid="{00000000-0005-0000-0000-00005E000000}"/>
    <cellStyle name="Accent6 2 2" xfId="96" xr:uid="{00000000-0005-0000-0000-00005F000000}"/>
    <cellStyle name="Accent6 2 2 2" xfId="97" xr:uid="{00000000-0005-0000-0000-000060000000}"/>
    <cellStyle name="Accent6 2 2 3" xfId="98" xr:uid="{00000000-0005-0000-0000-000061000000}"/>
    <cellStyle name="AggblueCels_1x" xfId="99" xr:uid="{00000000-0005-0000-0000-000062000000}"/>
    <cellStyle name="Bad 2" xfId="100" xr:uid="{00000000-0005-0000-0000-000063000000}"/>
    <cellStyle name="Bad 2 2" xfId="101" xr:uid="{00000000-0005-0000-0000-000064000000}"/>
    <cellStyle name="Bad 2 2 2" xfId="102" xr:uid="{00000000-0005-0000-0000-000065000000}"/>
    <cellStyle name="Bad 2 2 3" xfId="103" xr:uid="{00000000-0005-0000-0000-000066000000}"/>
    <cellStyle name="Bold GHG Numbers (0.00)" xfId="104" xr:uid="{00000000-0005-0000-0000-000067000000}"/>
    <cellStyle name="Calculation 2" xfId="105" xr:uid="{00000000-0005-0000-0000-000068000000}"/>
    <cellStyle name="Calculation 2 2" xfId="106" xr:uid="{00000000-0005-0000-0000-000069000000}"/>
    <cellStyle name="Calculation 2 2 2" xfId="107" xr:uid="{00000000-0005-0000-0000-00006A000000}"/>
    <cellStyle name="Calculation 2 2 2 2" xfId="108" xr:uid="{00000000-0005-0000-0000-00006B000000}"/>
    <cellStyle name="Calculation 2 2 2 3" xfId="109" xr:uid="{00000000-0005-0000-0000-00006C000000}"/>
    <cellStyle name="Calculation 2 3" xfId="110" xr:uid="{00000000-0005-0000-0000-00006D000000}"/>
    <cellStyle name="Calculation 2 3 2" xfId="111" xr:uid="{00000000-0005-0000-0000-00006E000000}"/>
    <cellStyle name="Calculation 2 3 2 2" xfId="112" xr:uid="{00000000-0005-0000-0000-00006F000000}"/>
    <cellStyle name="Calculation 2 3 2 3" xfId="113" xr:uid="{00000000-0005-0000-0000-000070000000}"/>
    <cellStyle name="Calculation 2 4" xfId="114" xr:uid="{00000000-0005-0000-0000-000071000000}"/>
    <cellStyle name="Calculation 2 4 2" xfId="115" xr:uid="{00000000-0005-0000-0000-000072000000}"/>
    <cellStyle name="Calculation 2 4 3" xfId="116" xr:uid="{00000000-0005-0000-0000-000073000000}"/>
    <cellStyle name="Check Cell 2" xfId="117" xr:uid="{00000000-0005-0000-0000-000074000000}"/>
    <cellStyle name="Check Cell 2 2" xfId="118" xr:uid="{00000000-0005-0000-0000-000075000000}"/>
    <cellStyle name="Check Cell 2 2 2" xfId="119" xr:uid="{00000000-0005-0000-0000-000076000000}"/>
    <cellStyle name="Check Cell 2 2 3" xfId="120" xr:uid="{00000000-0005-0000-0000-000077000000}"/>
    <cellStyle name="Comma 2" xfId="121" xr:uid="{00000000-0005-0000-0000-000078000000}"/>
    <cellStyle name="Comma 2 2" xfId="122" xr:uid="{00000000-0005-0000-0000-000079000000}"/>
    <cellStyle name="Comma 2 2 2" xfId="286" xr:uid="{00000000-0005-0000-0000-00007A000000}"/>
    <cellStyle name="Comma 2 3" xfId="123" xr:uid="{00000000-0005-0000-0000-00007B000000}"/>
    <cellStyle name="Comma 2 3 2" xfId="287" xr:uid="{00000000-0005-0000-0000-00007C000000}"/>
    <cellStyle name="Comma 2 4" xfId="124" xr:uid="{00000000-0005-0000-0000-00007D000000}"/>
    <cellStyle name="Comma 2 4 2" xfId="288" xr:uid="{00000000-0005-0000-0000-00007E000000}"/>
    <cellStyle name="Comma 2 5" xfId="125" xr:uid="{00000000-0005-0000-0000-00007F000000}"/>
    <cellStyle name="Comma 2 5 2" xfId="289" xr:uid="{00000000-0005-0000-0000-000080000000}"/>
    <cellStyle name="Comma 2 6" xfId="126" xr:uid="{00000000-0005-0000-0000-000081000000}"/>
    <cellStyle name="Comma 2 7" xfId="285" xr:uid="{00000000-0005-0000-0000-000082000000}"/>
    <cellStyle name="Comma 3" xfId="127" xr:uid="{00000000-0005-0000-0000-000083000000}"/>
    <cellStyle name="Comma 3 2" xfId="290" xr:uid="{00000000-0005-0000-0000-000084000000}"/>
    <cellStyle name="Cover" xfId="128" xr:uid="{00000000-0005-0000-0000-000085000000}"/>
    <cellStyle name="Currency 2" xfId="129" xr:uid="{00000000-0005-0000-0000-000086000000}"/>
    <cellStyle name="Currency 2 2" xfId="291" xr:uid="{00000000-0005-0000-0000-000087000000}"/>
    <cellStyle name="Dezimal [0]_Tfz-Anzahl" xfId="130" xr:uid="{00000000-0005-0000-0000-000088000000}"/>
    <cellStyle name="Dezimal_Tfz-Anzahl" xfId="131" xr:uid="{00000000-0005-0000-0000-000089000000}"/>
    <cellStyle name="Euro" xfId="132" xr:uid="{00000000-0005-0000-0000-00008A000000}"/>
    <cellStyle name="Euro 2" xfId="133" xr:uid="{00000000-0005-0000-0000-00008B000000}"/>
    <cellStyle name="Explanatory Text 2" xfId="134" xr:uid="{00000000-0005-0000-0000-00008C000000}"/>
    <cellStyle name="Good 2" xfId="135" xr:uid="{00000000-0005-0000-0000-00008D000000}"/>
    <cellStyle name="Good 2 2" xfId="136" xr:uid="{00000000-0005-0000-0000-00008E000000}"/>
    <cellStyle name="Good 2 2 2" xfId="137" xr:uid="{00000000-0005-0000-0000-00008F000000}"/>
    <cellStyle name="Good 2 2 3" xfId="138" xr:uid="{00000000-0005-0000-0000-000090000000}"/>
    <cellStyle name="Heading" xfId="139" xr:uid="{00000000-0005-0000-0000-000091000000}"/>
    <cellStyle name="Heading 1 2" xfId="140" xr:uid="{00000000-0005-0000-0000-000092000000}"/>
    <cellStyle name="Heading 2 2" xfId="141" xr:uid="{00000000-0005-0000-0000-000093000000}"/>
    <cellStyle name="Heading 3 2" xfId="142" xr:uid="{00000000-0005-0000-0000-000094000000}"/>
    <cellStyle name="Heading 4 2" xfId="143" xr:uid="{00000000-0005-0000-0000-000095000000}"/>
    <cellStyle name="Hyperlink" xfId="144" builtinId="8"/>
    <cellStyle name="Hyperlink 2" xfId="145" xr:uid="{00000000-0005-0000-0000-000097000000}"/>
    <cellStyle name="Hyperlink 3" xfId="146" xr:uid="{00000000-0005-0000-0000-000098000000}"/>
    <cellStyle name="Hyperlink 4" xfId="147" xr:uid="{00000000-0005-0000-0000-000099000000}"/>
    <cellStyle name="Hyperlink 5" xfId="148" xr:uid="{00000000-0005-0000-0000-00009A000000}"/>
    <cellStyle name="Hyperlink 6" xfId="149" xr:uid="{00000000-0005-0000-0000-00009B000000}"/>
    <cellStyle name="Input 2" xfId="150" xr:uid="{00000000-0005-0000-0000-00009C000000}"/>
    <cellStyle name="Input 2 2" xfId="151" xr:uid="{00000000-0005-0000-0000-00009D000000}"/>
    <cellStyle name="Input 2 2 2" xfId="152" xr:uid="{00000000-0005-0000-0000-00009E000000}"/>
    <cellStyle name="Input 2 2 2 2" xfId="153" xr:uid="{00000000-0005-0000-0000-00009F000000}"/>
    <cellStyle name="Input 2 2 2 3" xfId="154" xr:uid="{00000000-0005-0000-0000-0000A0000000}"/>
    <cellStyle name="Input 2 3" xfId="155" xr:uid="{00000000-0005-0000-0000-0000A1000000}"/>
    <cellStyle name="Input 2 3 2" xfId="156" xr:uid="{00000000-0005-0000-0000-0000A2000000}"/>
    <cellStyle name="Input 2 3 2 2" xfId="157" xr:uid="{00000000-0005-0000-0000-0000A3000000}"/>
    <cellStyle name="Input 2 3 2 3" xfId="158" xr:uid="{00000000-0005-0000-0000-0000A4000000}"/>
    <cellStyle name="Input 2 4" xfId="159" xr:uid="{00000000-0005-0000-0000-0000A5000000}"/>
    <cellStyle name="Input 2 4 2" xfId="160" xr:uid="{00000000-0005-0000-0000-0000A6000000}"/>
    <cellStyle name="Input 2 4 3" xfId="161" xr:uid="{00000000-0005-0000-0000-0000A7000000}"/>
    <cellStyle name="InputCells12_BBorder_CRFReport-template" xfId="162" xr:uid="{00000000-0005-0000-0000-0000A8000000}"/>
    <cellStyle name="Linked Cell 2" xfId="163" xr:uid="{00000000-0005-0000-0000-0000A9000000}"/>
    <cellStyle name="Menu" xfId="164" xr:uid="{00000000-0005-0000-0000-0000AA000000}"/>
    <cellStyle name="Milliers [0]_03tabmat" xfId="165" xr:uid="{00000000-0005-0000-0000-0000AB000000}"/>
    <cellStyle name="Milliers_03tabmat" xfId="166" xr:uid="{00000000-0005-0000-0000-0000AC000000}"/>
    <cellStyle name="Monétaire [0]_03tabmat" xfId="167" xr:uid="{00000000-0005-0000-0000-0000AD000000}"/>
    <cellStyle name="Monétaire_03tabmat" xfId="168" xr:uid="{00000000-0005-0000-0000-0000AE000000}"/>
    <cellStyle name="Neutral 2" xfId="169" xr:uid="{00000000-0005-0000-0000-0000AF000000}"/>
    <cellStyle name="Neutral 2 2" xfId="170" xr:uid="{00000000-0005-0000-0000-0000B0000000}"/>
    <cellStyle name="Neutral 2 2 2" xfId="171" xr:uid="{00000000-0005-0000-0000-0000B1000000}"/>
    <cellStyle name="Neutral 2 2 3" xfId="172" xr:uid="{00000000-0005-0000-0000-0000B2000000}"/>
    <cellStyle name="Normal" xfId="0" builtinId="0"/>
    <cellStyle name="Normal 10" xfId="173" xr:uid="{00000000-0005-0000-0000-0000B4000000}"/>
    <cellStyle name="Normal 10 2" xfId="174" xr:uid="{00000000-0005-0000-0000-0000B5000000}"/>
    <cellStyle name="Normal 10 2 2" xfId="175" xr:uid="{00000000-0005-0000-0000-0000B6000000}"/>
    <cellStyle name="Normal 10 2 2 2" xfId="294" xr:uid="{00000000-0005-0000-0000-0000B7000000}"/>
    <cellStyle name="Normal 10 2 3" xfId="293" xr:uid="{00000000-0005-0000-0000-0000B8000000}"/>
    <cellStyle name="Normal 10 3" xfId="176" xr:uid="{00000000-0005-0000-0000-0000B9000000}"/>
    <cellStyle name="Normal 10 3 2" xfId="177" xr:uid="{00000000-0005-0000-0000-0000BA000000}"/>
    <cellStyle name="Normal 10 3 2 2" xfId="296" xr:uid="{00000000-0005-0000-0000-0000BB000000}"/>
    <cellStyle name="Normal 10 3 3" xfId="295" xr:uid="{00000000-0005-0000-0000-0000BC000000}"/>
    <cellStyle name="Normal 10 4" xfId="178" xr:uid="{00000000-0005-0000-0000-0000BD000000}"/>
    <cellStyle name="Normal 10 4 2" xfId="297" xr:uid="{00000000-0005-0000-0000-0000BE000000}"/>
    <cellStyle name="Normal 10 5" xfId="292" xr:uid="{00000000-0005-0000-0000-0000BF000000}"/>
    <cellStyle name="Normal 11" xfId="179" xr:uid="{00000000-0005-0000-0000-0000C0000000}"/>
    <cellStyle name="Normal 11 2" xfId="180" xr:uid="{00000000-0005-0000-0000-0000C1000000}"/>
    <cellStyle name="Normal 12" xfId="181" xr:uid="{00000000-0005-0000-0000-0000C2000000}"/>
    <cellStyle name="Normal 13" xfId="182" xr:uid="{00000000-0005-0000-0000-0000C3000000}"/>
    <cellStyle name="Normal 13 2" xfId="183" xr:uid="{00000000-0005-0000-0000-0000C4000000}"/>
    <cellStyle name="Normal 13 2 2" xfId="298" xr:uid="{00000000-0005-0000-0000-0000C5000000}"/>
    <cellStyle name="Normal 13 3" xfId="184" xr:uid="{00000000-0005-0000-0000-0000C6000000}"/>
    <cellStyle name="Normal 13 3 2" xfId="299" xr:uid="{00000000-0005-0000-0000-0000C7000000}"/>
    <cellStyle name="Normal 14" xfId="185" xr:uid="{00000000-0005-0000-0000-0000C8000000}"/>
    <cellStyle name="Normal 14 2" xfId="300" xr:uid="{00000000-0005-0000-0000-0000C9000000}"/>
    <cellStyle name="Normal 15" xfId="186" xr:uid="{00000000-0005-0000-0000-0000CA000000}"/>
    <cellStyle name="Normal 15 2" xfId="301" xr:uid="{00000000-0005-0000-0000-0000CB000000}"/>
    <cellStyle name="Normal 16" xfId="187" xr:uid="{00000000-0005-0000-0000-0000CC000000}"/>
    <cellStyle name="Normal 16 2" xfId="302" xr:uid="{00000000-0005-0000-0000-0000CD000000}"/>
    <cellStyle name="Normal 17" xfId="283" xr:uid="{00000000-0005-0000-0000-0000CE000000}"/>
    <cellStyle name="Normal 18" xfId="284" xr:uid="{00000000-0005-0000-0000-0000CF000000}"/>
    <cellStyle name="Normal 2" xfId="188" xr:uid="{00000000-0005-0000-0000-0000D0000000}"/>
    <cellStyle name="Normal 2 2" xfId="189" xr:uid="{00000000-0005-0000-0000-0000D1000000}"/>
    <cellStyle name="Normal 2 3" xfId="190" xr:uid="{00000000-0005-0000-0000-0000D2000000}"/>
    <cellStyle name="Normal 2 4" xfId="191" xr:uid="{00000000-0005-0000-0000-0000D3000000}"/>
    <cellStyle name="Normal 3" xfId="192" xr:uid="{00000000-0005-0000-0000-0000D4000000}"/>
    <cellStyle name="Normal 3 2" xfId="193" xr:uid="{00000000-0005-0000-0000-0000D5000000}"/>
    <cellStyle name="Normal 3 3" xfId="194" xr:uid="{00000000-0005-0000-0000-0000D6000000}"/>
    <cellStyle name="Normal 3 4" xfId="195" xr:uid="{00000000-0005-0000-0000-0000D7000000}"/>
    <cellStyle name="Normal 3 5" xfId="196" xr:uid="{00000000-0005-0000-0000-0000D8000000}"/>
    <cellStyle name="Normal 4" xfId="197" xr:uid="{00000000-0005-0000-0000-0000D9000000}"/>
    <cellStyle name="Normal 4 2" xfId="198" xr:uid="{00000000-0005-0000-0000-0000DA000000}"/>
    <cellStyle name="Normal 4 2 2" xfId="199" xr:uid="{00000000-0005-0000-0000-0000DB000000}"/>
    <cellStyle name="Normal 4 2 2 2" xfId="304" xr:uid="{00000000-0005-0000-0000-0000DC000000}"/>
    <cellStyle name="Normal 4 2 3" xfId="303" xr:uid="{00000000-0005-0000-0000-0000DD000000}"/>
    <cellStyle name="Normal 4 3" xfId="200" xr:uid="{00000000-0005-0000-0000-0000DE000000}"/>
    <cellStyle name="Normal 4 3 2" xfId="201" xr:uid="{00000000-0005-0000-0000-0000DF000000}"/>
    <cellStyle name="Normal 4 3 2 2" xfId="306" xr:uid="{00000000-0005-0000-0000-0000E0000000}"/>
    <cellStyle name="Normal 4 3 3" xfId="305" xr:uid="{00000000-0005-0000-0000-0000E1000000}"/>
    <cellStyle name="Normal 4 4" xfId="202" xr:uid="{00000000-0005-0000-0000-0000E2000000}"/>
    <cellStyle name="Normal 4 4 2" xfId="307" xr:uid="{00000000-0005-0000-0000-0000E3000000}"/>
    <cellStyle name="Normal 4 5" xfId="203" xr:uid="{00000000-0005-0000-0000-0000E4000000}"/>
    <cellStyle name="Normal 4 5 2" xfId="308" xr:uid="{00000000-0005-0000-0000-0000E5000000}"/>
    <cellStyle name="Normal 5" xfId="204" xr:uid="{00000000-0005-0000-0000-0000E6000000}"/>
    <cellStyle name="Normal 6" xfId="205" xr:uid="{00000000-0005-0000-0000-0000E7000000}"/>
    <cellStyle name="Normal 7" xfId="206" xr:uid="{00000000-0005-0000-0000-0000E8000000}"/>
    <cellStyle name="Normal 8" xfId="207" xr:uid="{00000000-0005-0000-0000-0000E9000000}"/>
    <cellStyle name="Normal 9" xfId="208" xr:uid="{00000000-0005-0000-0000-0000EA000000}"/>
    <cellStyle name="Normal GHG-Shade" xfId="209" xr:uid="{00000000-0005-0000-0000-0000EB000000}"/>
    <cellStyle name="Note 2" xfId="210" xr:uid="{00000000-0005-0000-0000-0000EC000000}"/>
    <cellStyle name="Note 2 2" xfId="211" xr:uid="{00000000-0005-0000-0000-0000ED000000}"/>
    <cellStyle name="Note 2 2 2" xfId="212" xr:uid="{00000000-0005-0000-0000-0000EE000000}"/>
    <cellStyle name="Note 2 2 2 2" xfId="213" xr:uid="{00000000-0005-0000-0000-0000EF000000}"/>
    <cellStyle name="Note 2 2 2 3" xfId="214" xr:uid="{00000000-0005-0000-0000-0000F0000000}"/>
    <cellStyle name="Note 2 3" xfId="215" xr:uid="{00000000-0005-0000-0000-0000F1000000}"/>
    <cellStyle name="Note 2 3 2" xfId="216" xr:uid="{00000000-0005-0000-0000-0000F2000000}"/>
    <cellStyle name="Note 2 3 3" xfId="217" xr:uid="{00000000-0005-0000-0000-0000F3000000}"/>
    <cellStyle name="Output 2" xfId="218" xr:uid="{00000000-0005-0000-0000-0000F4000000}"/>
    <cellStyle name="Output 2 2" xfId="219" xr:uid="{00000000-0005-0000-0000-0000F5000000}"/>
    <cellStyle name="Output 2 2 2" xfId="220" xr:uid="{00000000-0005-0000-0000-0000F6000000}"/>
    <cellStyle name="Output 2 2 2 2" xfId="221" xr:uid="{00000000-0005-0000-0000-0000F7000000}"/>
    <cellStyle name="Output 2 2 2 3" xfId="222" xr:uid="{00000000-0005-0000-0000-0000F8000000}"/>
    <cellStyle name="Output 2 3" xfId="223" xr:uid="{00000000-0005-0000-0000-0000F9000000}"/>
    <cellStyle name="Output 2 3 2" xfId="224" xr:uid="{00000000-0005-0000-0000-0000FA000000}"/>
    <cellStyle name="Output 2 3 3" xfId="225" xr:uid="{00000000-0005-0000-0000-0000FB000000}"/>
    <cellStyle name="Percent 10" xfId="226" xr:uid="{00000000-0005-0000-0000-0000FC000000}"/>
    <cellStyle name="Percent 10 2" xfId="227" xr:uid="{00000000-0005-0000-0000-0000FD000000}"/>
    <cellStyle name="Percent 10 2 2" xfId="309" xr:uid="{00000000-0005-0000-0000-0000FE000000}"/>
    <cellStyle name="Percent 10 3" xfId="228" xr:uid="{00000000-0005-0000-0000-0000FF000000}"/>
    <cellStyle name="Percent 10 3 2" xfId="310" xr:uid="{00000000-0005-0000-0000-000000010000}"/>
    <cellStyle name="Percent 2" xfId="229" xr:uid="{00000000-0005-0000-0000-000001010000}"/>
    <cellStyle name="Percent 2 2" xfId="230" xr:uid="{00000000-0005-0000-0000-000002010000}"/>
    <cellStyle name="Percent 2 3" xfId="231" xr:uid="{00000000-0005-0000-0000-000003010000}"/>
    <cellStyle name="Percent 2 4" xfId="232" xr:uid="{00000000-0005-0000-0000-000004010000}"/>
    <cellStyle name="Percent 3" xfId="233" xr:uid="{00000000-0005-0000-0000-000005010000}"/>
    <cellStyle name="Percent 4" xfId="234" xr:uid="{00000000-0005-0000-0000-000006010000}"/>
    <cellStyle name="Percent 5" xfId="235" xr:uid="{00000000-0005-0000-0000-000007010000}"/>
    <cellStyle name="Percent 5 2" xfId="236" xr:uid="{00000000-0005-0000-0000-000008010000}"/>
    <cellStyle name="Percent 6" xfId="237" xr:uid="{00000000-0005-0000-0000-000009010000}"/>
    <cellStyle name="Percent 7" xfId="238" xr:uid="{00000000-0005-0000-0000-00000A010000}"/>
    <cellStyle name="Percent 8" xfId="239" xr:uid="{00000000-0005-0000-0000-00000B010000}"/>
    <cellStyle name="Percent 9" xfId="240" xr:uid="{00000000-0005-0000-0000-00000C010000}"/>
    <cellStyle name="Publication_style" xfId="241" xr:uid="{00000000-0005-0000-0000-00000D010000}"/>
    <cellStyle name="Refdb standard" xfId="242" xr:uid="{00000000-0005-0000-0000-00000E010000}"/>
    <cellStyle name="Refdb standard 2" xfId="243" xr:uid="{00000000-0005-0000-0000-00000F010000}"/>
    <cellStyle name="Shade" xfId="244" xr:uid="{00000000-0005-0000-0000-000010010000}"/>
    <cellStyle name="Shade 2" xfId="245" xr:uid="{00000000-0005-0000-0000-000011010000}"/>
    <cellStyle name="Shade 3" xfId="246" xr:uid="{00000000-0005-0000-0000-000012010000}"/>
    <cellStyle name="Source" xfId="247" xr:uid="{00000000-0005-0000-0000-000013010000}"/>
    <cellStyle name="Source Hed" xfId="248" xr:uid="{00000000-0005-0000-0000-000014010000}"/>
    <cellStyle name="Source Text" xfId="249" xr:uid="{00000000-0005-0000-0000-000015010000}"/>
    <cellStyle name="Standard_E00seit45" xfId="250" xr:uid="{00000000-0005-0000-0000-000016010000}"/>
    <cellStyle name="Style 21" xfId="251" xr:uid="{00000000-0005-0000-0000-000017010000}"/>
    <cellStyle name="Style 21 2" xfId="252" xr:uid="{00000000-0005-0000-0000-000018010000}"/>
    <cellStyle name="Style 22" xfId="253" xr:uid="{00000000-0005-0000-0000-000019010000}"/>
    <cellStyle name="Style 22 2" xfId="254" xr:uid="{00000000-0005-0000-0000-00001A010000}"/>
    <cellStyle name="Style 23" xfId="255" xr:uid="{00000000-0005-0000-0000-00001B010000}"/>
    <cellStyle name="Style 23 2" xfId="256" xr:uid="{00000000-0005-0000-0000-00001C010000}"/>
    <cellStyle name="Style 24" xfId="257" xr:uid="{00000000-0005-0000-0000-00001D010000}"/>
    <cellStyle name="Style 24 2" xfId="258" xr:uid="{00000000-0005-0000-0000-00001E010000}"/>
    <cellStyle name="Style 29" xfId="259" xr:uid="{00000000-0005-0000-0000-00001F010000}"/>
    <cellStyle name="Style 29 2" xfId="260" xr:uid="{00000000-0005-0000-0000-000020010000}"/>
    <cellStyle name="Style 30" xfId="261" xr:uid="{00000000-0005-0000-0000-000021010000}"/>
    <cellStyle name="Style 30 2" xfId="262" xr:uid="{00000000-0005-0000-0000-000022010000}"/>
    <cellStyle name="Style 31" xfId="263" xr:uid="{00000000-0005-0000-0000-000023010000}"/>
    <cellStyle name="Style 31 2" xfId="264" xr:uid="{00000000-0005-0000-0000-000024010000}"/>
    <cellStyle name="Style 32" xfId="265" xr:uid="{00000000-0005-0000-0000-000025010000}"/>
    <cellStyle name="Style 32 2" xfId="266" xr:uid="{00000000-0005-0000-0000-000026010000}"/>
    <cellStyle name="Title 2" xfId="267" xr:uid="{00000000-0005-0000-0000-000027010000}"/>
    <cellStyle name="Title-1" xfId="268" xr:uid="{00000000-0005-0000-0000-000028010000}"/>
    <cellStyle name="Title-2" xfId="269" xr:uid="{00000000-0005-0000-0000-000029010000}"/>
    <cellStyle name="Titre ligne" xfId="270" xr:uid="{00000000-0005-0000-0000-00002A010000}"/>
    <cellStyle name="Total 2" xfId="271" xr:uid="{00000000-0005-0000-0000-00002B010000}"/>
    <cellStyle name="Total 2 2" xfId="272" xr:uid="{00000000-0005-0000-0000-00002C010000}"/>
    <cellStyle name="Total intermediaire" xfId="273" xr:uid="{00000000-0005-0000-0000-00002D010000}"/>
    <cellStyle name="Tusenskille [0]_rob4-mon.xls Diagram 1" xfId="274" xr:uid="{00000000-0005-0000-0000-00002E010000}"/>
    <cellStyle name="Tusenskille_rob4-mon.xls Diagram 1" xfId="275" xr:uid="{00000000-0005-0000-0000-00002F010000}"/>
    <cellStyle name="Valuta [0]_rob4-mon.xls Diagram 1" xfId="276" xr:uid="{00000000-0005-0000-0000-000030010000}"/>
    <cellStyle name="Valuta_rob4-mon.xls Diagram 1" xfId="277" xr:uid="{00000000-0005-0000-0000-000031010000}"/>
    <cellStyle name="Währung [0]_Excel2" xfId="278" xr:uid="{00000000-0005-0000-0000-000032010000}"/>
    <cellStyle name="Währung_Excel2" xfId="279" xr:uid="{00000000-0005-0000-0000-000033010000}"/>
    <cellStyle name="Warning Text 2" xfId="280" xr:uid="{00000000-0005-0000-0000-000034010000}"/>
    <cellStyle name="Year" xfId="281" xr:uid="{00000000-0005-0000-0000-000035010000}"/>
    <cellStyle name="Обычный_2++_CRFReport-template" xfId="282" xr:uid="{00000000-0005-0000-0000-000036010000}"/>
  </cellStyles>
  <dxfs count="3">
    <dxf>
      <numFmt numFmtId="30" formatCode="@"/>
    </dxf>
    <dxf>
      <numFmt numFmtId="30" formatCode="@"/>
    </dxf>
    <dxf>
      <numFmt numFmtId="30" formatCode="@"/>
    </dxf>
  </dxfs>
  <tableStyles count="0" defaultTableStyle="TableStyleMedium9" defaultPivotStyle="PivotStyleLight16"/>
  <colors>
    <mruColors>
      <color rgb="FF00B0D2"/>
      <color rgb="FF848B8C"/>
      <color rgb="FF63CECA"/>
      <color rgb="FF7AB800"/>
      <color rgb="FF008B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53910629444358E-2"/>
          <c:y val="2.609981499245884E-2"/>
          <c:w val="0.90069462593473992"/>
          <c:h val="0.90993367454595764"/>
        </c:manualLayout>
      </c:layout>
      <c:lineChart>
        <c:grouping val="standard"/>
        <c:varyColors val="0"/>
        <c:ser>
          <c:idx val="0"/>
          <c:order val="0"/>
          <c:spPr>
            <a:ln w="28575" cap="rnd">
              <a:solidFill>
                <a:schemeClr val="accent1"/>
              </a:solidFill>
              <a:round/>
            </a:ln>
            <a:effectLst/>
          </c:spPr>
          <c:marker>
            <c:symbol val="none"/>
          </c:marker>
          <c:cat>
            <c:numRef>
              <c:f>'Mixed commercial waste data'!$B$11:$B$23</c:f>
              <c:numCache>
                <c:formatCode>mmm\-yy</c:formatCode>
                <c:ptCount val="13"/>
                <c:pt idx="0">
                  <c:v>42015</c:v>
                </c:pt>
                <c:pt idx="1">
                  <c:v>42046</c:v>
                </c:pt>
                <c:pt idx="2">
                  <c:v>42074</c:v>
                </c:pt>
                <c:pt idx="3">
                  <c:v>42105</c:v>
                </c:pt>
                <c:pt idx="4">
                  <c:v>42135</c:v>
                </c:pt>
                <c:pt idx="5">
                  <c:v>42166</c:v>
                </c:pt>
                <c:pt idx="6">
                  <c:v>42196</c:v>
                </c:pt>
                <c:pt idx="7">
                  <c:v>42227</c:v>
                </c:pt>
                <c:pt idx="8">
                  <c:v>42258</c:v>
                </c:pt>
                <c:pt idx="9">
                  <c:v>42288</c:v>
                </c:pt>
                <c:pt idx="10">
                  <c:v>42319</c:v>
                </c:pt>
                <c:pt idx="11">
                  <c:v>42349</c:v>
                </c:pt>
              </c:numCache>
            </c:numRef>
          </c:cat>
          <c:val>
            <c:numRef>
              <c:f>'Mixed commercial waste data'!$G$11:$G$23</c:f>
              <c:numCache>
                <c:formatCode>0.00</c:formatCode>
                <c:ptCount val="13"/>
                <c:pt idx="0">
                  <c:v>0.81148564294631709</c:v>
                </c:pt>
                <c:pt idx="1">
                  <c:v>0.81188118811881183</c:v>
                </c:pt>
                <c:pt idx="2">
                  <c:v>0.80588235294117661</c:v>
                </c:pt>
                <c:pt idx="3">
                  <c:v>0.78048780487804881</c:v>
                </c:pt>
                <c:pt idx="4">
                  <c:v>0.79656862745098034</c:v>
                </c:pt>
                <c:pt idx="5">
                  <c:v>0.79999999999999993</c:v>
                </c:pt>
                <c:pt idx="6">
                  <c:v>0.78749999999999998</c:v>
                </c:pt>
                <c:pt idx="7">
                  <c:v>0.78048780487804881</c:v>
                </c:pt>
                <c:pt idx="8">
                  <c:v>0.96385542168674698</c:v>
                </c:pt>
                <c:pt idx="9">
                  <c:v>0.81148564294631709</c:v>
                </c:pt>
                <c:pt idx="10">
                  <c:v>0.79736842105263162</c:v>
                </c:pt>
                <c:pt idx="11">
                  <c:v>0.77142857142857135</c:v>
                </c:pt>
                <c:pt idx="12">
                  <c:v>0</c:v>
                </c:pt>
              </c:numCache>
            </c:numRef>
          </c:val>
          <c:smooth val="0"/>
          <c:extLst>
            <c:ext xmlns:c16="http://schemas.microsoft.com/office/drawing/2014/chart" uri="{C3380CC4-5D6E-409C-BE32-E72D297353CC}">
              <c16:uniqueId val="{00000000-E091-4BAC-B617-DC0B49B6F114}"/>
            </c:ext>
          </c:extLst>
        </c:ser>
        <c:dLbls>
          <c:showLegendKey val="0"/>
          <c:showVal val="0"/>
          <c:showCatName val="0"/>
          <c:showSerName val="0"/>
          <c:showPercent val="0"/>
          <c:showBubbleSize val="0"/>
        </c:dLbls>
        <c:smooth val="0"/>
        <c:axId val="493331328"/>
        <c:axId val="495830112"/>
      </c:lineChart>
      <c:dateAx>
        <c:axId val="4933313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AB800"/>
                </a:solidFill>
                <a:latin typeface="+mn-lt"/>
                <a:ea typeface="+mn-ea"/>
                <a:cs typeface="+mn-cs"/>
              </a:defRPr>
            </a:pPr>
            <a:endParaRPr lang="en-US"/>
          </a:p>
        </c:txPr>
        <c:crossAx val="495830112"/>
        <c:crosses val="autoZero"/>
        <c:auto val="1"/>
        <c:lblOffset val="100"/>
        <c:baseTimeUnit val="days"/>
      </c:dateAx>
      <c:valAx>
        <c:axId val="495830112"/>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8B95"/>
                </a:solidFill>
                <a:latin typeface="+mn-lt"/>
                <a:ea typeface="+mn-ea"/>
                <a:cs typeface="+mn-cs"/>
              </a:defRPr>
            </a:pPr>
            <a:endParaRPr lang="en-US"/>
          </a:p>
        </c:txPr>
        <c:crossAx val="493331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8B95"/>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'Recycling data'!$D$13:$D$204</c:f>
              <c:numCache>
                <c:formatCode>mmm\-yy</c:formatCode>
                <c:ptCount val="19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'Recycling data'!$O$13:$O$204</c:f>
              <c:numCache>
                <c:formatCode>0.00</c:formatCode>
                <c:ptCount val="192"/>
                <c:pt idx="0">
                  <c:v>61.170848267622461</c:v>
                </c:pt>
                <c:pt idx="1">
                  <c:v>61.457109283196246</c:v>
                </c:pt>
                <c:pt idx="2">
                  <c:v>61.624649859943979</c:v>
                </c:pt>
                <c:pt idx="3">
                  <c:v>61.813842482100242</c:v>
                </c:pt>
                <c:pt idx="4">
                  <c:v>59.119496855345908</c:v>
                </c:pt>
                <c:pt idx="5">
                  <c:v>58.248472505091655</c:v>
                </c:pt>
                <c:pt idx="6">
                  <c:v>62.139423076923073</c:v>
                </c:pt>
                <c:pt idx="7">
                  <c:v>62.529274004683842</c:v>
                </c:pt>
                <c:pt idx="8">
                  <c:v>57.401490947816825</c:v>
                </c:pt>
                <c:pt idx="9">
                  <c:v>61.629279811098002</c:v>
                </c:pt>
                <c:pt idx="10">
                  <c:v>62.313432835820905</c:v>
                </c:pt>
                <c:pt idx="11">
                  <c:v>64.102564102564102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0-16D8-4C7A-B262-FF9C16C3EF10}"/>
            </c:ext>
          </c:extLst>
        </c:ser>
        <c:dLbls>
          <c:showLegendKey val="0"/>
          <c:showVal val="0"/>
          <c:showCatName val="0"/>
          <c:showSerName val="0"/>
          <c:showPercent val="0"/>
          <c:showBubbleSize val="0"/>
        </c:dLbls>
        <c:gapWidth val="219"/>
        <c:overlap val="-27"/>
        <c:axId val="495830896"/>
        <c:axId val="495829328"/>
      </c:barChart>
      <c:dateAx>
        <c:axId val="4958308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7AB8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95829328"/>
        <c:crosses val="autoZero"/>
        <c:auto val="1"/>
        <c:lblOffset val="100"/>
        <c:baseTimeUnit val="months"/>
      </c:dateAx>
      <c:valAx>
        <c:axId val="495829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8B95"/>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95830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solidFill>
            <a:srgbClr val="008B95"/>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16647488947005E-2"/>
          <c:y val="2.077868527795226E-2"/>
          <c:w val="0.92829092237735344"/>
          <c:h val="0.89983216187494786"/>
        </c:manualLayout>
      </c:layout>
      <c:lineChart>
        <c:grouping val="standard"/>
        <c:varyColors val="0"/>
        <c:ser>
          <c:idx val="0"/>
          <c:order val="0"/>
          <c:spPr>
            <a:ln w="28575" cap="rnd">
              <a:solidFill>
                <a:schemeClr val="accent1"/>
              </a:solidFill>
              <a:round/>
            </a:ln>
            <a:effectLst/>
          </c:spPr>
          <c:marker>
            <c:symbol val="none"/>
          </c:marker>
          <c:cat>
            <c:numRef>
              <c:f>'Recycling data'!$D$13:$D$204</c:f>
              <c:numCache>
                <c:formatCode>mmm\-yy</c:formatCode>
                <c:ptCount val="19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'Recycling data'!$Q$13:$Q$204</c:f>
              <c:numCache>
                <c:formatCode>0.00</c:formatCode>
                <c:ptCount val="192"/>
                <c:pt idx="0">
                  <c:v>1.2784019975031211</c:v>
                </c:pt>
                <c:pt idx="1">
                  <c:v>1.2945544554455446</c:v>
                </c:pt>
                <c:pt idx="2">
                  <c:v>1.2941176470588236</c:v>
                </c:pt>
                <c:pt idx="3">
                  <c:v>1.2634146341463415</c:v>
                </c:pt>
                <c:pt idx="4">
                  <c:v>1.1519607843137254</c:v>
                </c:pt>
                <c:pt idx="5">
                  <c:v>1.1160975609756099</c:v>
                </c:pt>
                <c:pt idx="6">
                  <c:v>1.2925</c:v>
                </c:pt>
                <c:pt idx="7">
                  <c:v>1.3024390243902437</c:v>
                </c:pt>
                <c:pt idx="8">
                  <c:v>1.2987951807228917</c:v>
                </c:pt>
                <c:pt idx="9">
                  <c:v>1.303370786516854</c:v>
                </c:pt>
                <c:pt idx="10">
                  <c:v>1.3184210526315789</c:v>
                </c:pt>
                <c:pt idx="11">
                  <c:v>1.3775510204081634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smooth val="0"/>
          <c:extLst>
            <c:ext xmlns:c16="http://schemas.microsoft.com/office/drawing/2014/chart" uri="{C3380CC4-5D6E-409C-BE32-E72D297353CC}">
              <c16:uniqueId val="{00000000-4D33-4410-9121-AEC1DE7DE356}"/>
            </c:ext>
          </c:extLst>
        </c:ser>
        <c:dLbls>
          <c:showLegendKey val="0"/>
          <c:showVal val="0"/>
          <c:showCatName val="0"/>
          <c:showSerName val="0"/>
          <c:showPercent val="0"/>
          <c:showBubbleSize val="0"/>
        </c:dLbls>
        <c:smooth val="0"/>
        <c:axId val="495746544"/>
        <c:axId val="495746152"/>
      </c:lineChart>
      <c:dateAx>
        <c:axId val="495746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7AB8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95746152"/>
        <c:crosses val="autoZero"/>
        <c:auto val="1"/>
        <c:lblOffset val="100"/>
        <c:baseTimeUnit val="months"/>
      </c:dateAx>
      <c:valAx>
        <c:axId val="4957461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8B95"/>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9574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rgbClr val="008B95"/>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'Food waste data'!$B$14:$B$205</c:f>
              <c:numCache>
                <c:formatCode>mmm\-yy</c:formatCode>
                <c:ptCount val="19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numCache>
            </c:numRef>
          </c:cat>
          <c:val>
            <c:numRef>
              <c:f>'Food waste data'!$E$14:$E$205</c:f>
              <c:numCache>
                <c:formatCode>0.00</c:formatCode>
                <c:ptCount val="192"/>
                <c:pt idx="0">
                  <c:v>0.74906367041198507</c:v>
                </c:pt>
                <c:pt idx="1">
                  <c:v>0.76237623762376239</c:v>
                </c:pt>
                <c:pt idx="2">
                  <c:v>0.72549019607843146</c:v>
                </c:pt>
                <c:pt idx="3">
                  <c:v>0.70731707317073167</c:v>
                </c:pt>
                <c:pt idx="4">
                  <c:v>0.61519607843137258</c:v>
                </c:pt>
                <c:pt idx="5">
                  <c:v>0.72195121951219521</c:v>
                </c:pt>
                <c:pt idx="6">
                  <c:v>0.76249999999999996</c:v>
                </c:pt>
                <c:pt idx="7">
                  <c:v>0.76341463414634148</c:v>
                </c:pt>
                <c:pt idx="8">
                  <c:v>0.7831325301204819</c:v>
                </c:pt>
                <c:pt idx="9">
                  <c:v>0.75156054931335825</c:v>
                </c:pt>
                <c:pt idx="10">
                  <c:v>0.731578947368421</c:v>
                </c:pt>
                <c:pt idx="11">
                  <c:v>0.76326530612244903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smooth val="0"/>
          <c:extLst>
            <c:ext xmlns:c16="http://schemas.microsoft.com/office/drawing/2014/chart" uri="{C3380CC4-5D6E-409C-BE32-E72D297353CC}">
              <c16:uniqueId val="{00000000-6BD1-4775-A132-B54F7FF1260E}"/>
            </c:ext>
          </c:extLst>
        </c:ser>
        <c:dLbls>
          <c:showLegendKey val="0"/>
          <c:showVal val="0"/>
          <c:showCatName val="0"/>
          <c:showSerName val="0"/>
          <c:showPercent val="0"/>
          <c:showBubbleSize val="0"/>
        </c:dLbls>
        <c:smooth val="0"/>
        <c:axId val="494841856"/>
        <c:axId val="494842248"/>
      </c:lineChart>
      <c:dateAx>
        <c:axId val="4948418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7AB8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94842248"/>
        <c:crosses val="autoZero"/>
        <c:auto val="1"/>
        <c:lblOffset val="100"/>
        <c:baseTimeUnit val="months"/>
      </c:dateAx>
      <c:valAx>
        <c:axId val="4948422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008B95"/>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9484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solidFill>
            <a:srgbClr val="008B95"/>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13</xdr:col>
      <xdr:colOff>283883</xdr:colOff>
      <xdr:row>3</xdr:row>
      <xdr:rowOff>97118</xdr:rowOff>
    </xdr:from>
    <xdr:to>
      <xdr:col>14</xdr:col>
      <xdr:colOff>514873</xdr:colOff>
      <xdr:row>9</xdr:row>
      <xdr:rowOff>44226</xdr:rowOff>
    </xdr:to>
    <xdr:pic>
      <xdr:nvPicPr>
        <xdr:cNvPr id="4" name="Picture 3">
          <a:extLst>
            <a:ext uri="{FF2B5EF4-FFF2-40B4-BE49-F238E27FC236}">
              <a16:creationId xmlns:a16="http://schemas.microsoft.com/office/drawing/2014/main" id="{95F3E87B-ECA7-4474-AF44-63F5B0C30F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0118" y="567765"/>
          <a:ext cx="1381461" cy="1381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231964</xdr:colOff>
      <xdr:row>8</xdr:row>
      <xdr:rowOff>3202</xdr:rowOff>
    </xdr:from>
    <xdr:to>
      <xdr:col>15</xdr:col>
      <xdr:colOff>152400</xdr:colOff>
      <xdr:row>34</xdr:row>
      <xdr:rowOff>161925</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7</xdr:row>
      <xdr:rowOff>152399</xdr:rowOff>
    </xdr:from>
    <xdr:to>
      <xdr:col>15</xdr:col>
      <xdr:colOff>598715</xdr:colOff>
      <xdr:row>36</xdr:row>
      <xdr:rowOff>40821</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266701</xdr:colOff>
      <xdr:row>8</xdr:row>
      <xdr:rowOff>171449</xdr:rowOff>
    </xdr:from>
    <xdr:to>
      <xdr:col>17</xdr:col>
      <xdr:colOff>212913</xdr:colOff>
      <xdr:row>38</xdr:row>
      <xdr:rowOff>11206</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171451</xdr:colOff>
      <xdr:row>9</xdr:row>
      <xdr:rowOff>28577</xdr:rowOff>
    </xdr:from>
    <xdr:to>
      <xdr:col>17</xdr:col>
      <xdr:colOff>133351</xdr:colOff>
      <xdr:row>34</xdr:row>
      <xdr:rowOff>171451</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P45"/>
  <sheetViews>
    <sheetView zoomScale="40" zoomScaleNormal="40" workbookViewId="0">
      <selection activeCell="B51" sqref="B51"/>
    </sheetView>
  </sheetViews>
  <sheetFormatPr defaultColWidth="9.1796875" defaultRowHeight="12.5" x14ac:dyDescent="0.25"/>
  <cols>
    <col min="1" max="11" width="9.1796875" style="16"/>
    <col min="12" max="12" width="12.453125" style="16" customWidth="1"/>
    <col min="13" max="13" width="9.1796875" style="16"/>
    <col min="14" max="14" width="16.453125" style="16" customWidth="1"/>
    <col min="15" max="16384" width="9.1796875" style="16"/>
  </cols>
  <sheetData>
    <row r="4" spans="1:13" ht="31.5" x14ac:dyDescent="0.55000000000000004">
      <c r="A4" s="17" t="s">
        <v>30</v>
      </c>
      <c r="B4" s="147" t="s">
        <v>59</v>
      </c>
      <c r="C4" s="17"/>
      <c r="D4" s="17"/>
      <c r="E4" s="17"/>
      <c r="F4" s="17"/>
      <c r="G4" s="17"/>
      <c r="H4" s="17"/>
      <c r="I4" s="17"/>
      <c r="J4" s="17"/>
      <c r="K4" s="17"/>
      <c r="L4" s="17"/>
      <c r="M4" s="17"/>
    </row>
    <row r="5" spans="1:13" ht="31.5" x14ac:dyDescent="0.55000000000000004">
      <c r="A5" s="17"/>
      <c r="B5" s="148" t="s">
        <v>5</v>
      </c>
      <c r="C5" s="17"/>
      <c r="D5" s="17"/>
      <c r="E5" s="17"/>
      <c r="F5" s="17"/>
      <c r="G5" s="17"/>
      <c r="H5" s="17"/>
      <c r="I5" s="17"/>
      <c r="J5" s="17"/>
      <c r="K5" s="17"/>
      <c r="L5" s="17"/>
      <c r="M5" s="17"/>
    </row>
    <row r="6" spans="1:13" x14ac:dyDescent="0.25">
      <c r="A6" s="17"/>
      <c r="B6" s="166" t="s">
        <v>60</v>
      </c>
      <c r="C6" s="166"/>
      <c r="D6" s="166"/>
      <c r="E6" s="166"/>
      <c r="F6" s="166"/>
      <c r="G6" s="166"/>
      <c r="H6" s="166"/>
      <c r="I6" s="166"/>
      <c r="J6" s="166"/>
      <c r="K6" s="166"/>
      <c r="L6" s="166"/>
      <c r="M6" s="17"/>
    </row>
    <row r="7" spans="1:13" x14ac:dyDescent="0.25">
      <c r="A7" s="17"/>
      <c r="B7" s="166"/>
      <c r="C7" s="166"/>
      <c r="D7" s="166"/>
      <c r="E7" s="166"/>
      <c r="F7" s="166"/>
      <c r="G7" s="166"/>
      <c r="H7" s="166"/>
      <c r="I7" s="166"/>
      <c r="J7" s="166"/>
      <c r="K7" s="166"/>
      <c r="L7" s="166"/>
      <c r="M7" s="17"/>
    </row>
    <row r="8" spans="1:13" x14ac:dyDescent="0.25">
      <c r="A8" s="17"/>
      <c r="B8" s="166"/>
      <c r="C8" s="166"/>
      <c r="D8" s="166"/>
      <c r="E8" s="166"/>
      <c r="F8" s="166"/>
      <c r="G8" s="166"/>
      <c r="H8" s="166"/>
      <c r="I8" s="166"/>
      <c r="J8" s="166"/>
      <c r="K8" s="166"/>
      <c r="L8" s="166"/>
      <c r="M8" s="17"/>
    </row>
    <row r="10" spans="1:13" ht="14" x14ac:dyDescent="0.3">
      <c r="A10" s="18"/>
      <c r="B10" s="149" t="s">
        <v>75</v>
      </c>
      <c r="C10" s="19"/>
      <c r="D10" s="19"/>
      <c r="E10" s="19"/>
      <c r="F10" s="19"/>
      <c r="G10" s="19"/>
      <c r="H10" s="19"/>
      <c r="I10" s="19"/>
      <c r="J10" s="19"/>
      <c r="K10" s="19"/>
      <c r="L10" s="19"/>
      <c r="M10" s="19"/>
    </row>
    <row r="11" spans="1:13" ht="28.5" customHeight="1" x14ac:dyDescent="0.25">
      <c r="A11" s="17"/>
      <c r="B11" s="165" t="s">
        <v>85</v>
      </c>
      <c r="C11" s="165"/>
      <c r="D11" s="165"/>
      <c r="E11" s="165"/>
      <c r="F11" s="165"/>
      <c r="G11" s="165"/>
      <c r="H11" s="165"/>
      <c r="I11" s="165"/>
      <c r="J11" s="165"/>
      <c r="K11" s="165"/>
      <c r="L11" s="165"/>
      <c r="M11" s="17"/>
    </row>
    <row r="12" spans="1:13" ht="27" customHeight="1" x14ac:dyDescent="0.25">
      <c r="A12" s="17"/>
      <c r="B12" s="165"/>
      <c r="C12" s="165"/>
      <c r="D12" s="165"/>
      <c r="E12" s="165"/>
      <c r="F12" s="165"/>
      <c r="G12" s="165"/>
      <c r="H12" s="165"/>
      <c r="I12" s="165"/>
      <c r="J12" s="165"/>
      <c r="K12" s="165"/>
      <c r="L12" s="165"/>
      <c r="M12" s="17"/>
    </row>
    <row r="13" spans="1:13" ht="13.5" x14ac:dyDescent="0.25">
      <c r="A13" s="17"/>
      <c r="B13" s="20"/>
      <c r="C13" s="20"/>
      <c r="D13" s="20"/>
      <c r="E13" s="20"/>
      <c r="F13" s="20"/>
      <c r="G13" s="20"/>
      <c r="H13" s="20"/>
      <c r="I13" s="20"/>
      <c r="J13" s="20"/>
      <c r="K13" s="20"/>
      <c r="L13" s="20"/>
      <c r="M13" s="17"/>
    </row>
    <row r="14" spans="1:13" ht="14" x14ac:dyDescent="0.3">
      <c r="A14" s="18"/>
      <c r="B14" s="149" t="s">
        <v>40</v>
      </c>
      <c r="C14" s="19"/>
      <c r="D14" s="19"/>
      <c r="E14" s="19"/>
      <c r="F14" s="19"/>
      <c r="G14" s="19"/>
      <c r="H14" s="19"/>
      <c r="I14" s="19"/>
      <c r="J14" s="19"/>
      <c r="K14" s="19"/>
      <c r="L14" s="19"/>
      <c r="M14" s="19"/>
    </row>
    <row r="15" spans="1:13" x14ac:dyDescent="0.25">
      <c r="A15" s="17"/>
      <c r="B15" s="165" t="s">
        <v>45</v>
      </c>
      <c r="C15" s="165"/>
      <c r="D15" s="165"/>
      <c r="E15" s="165"/>
      <c r="F15" s="165"/>
      <c r="G15" s="165"/>
      <c r="H15" s="165"/>
      <c r="I15" s="165"/>
      <c r="J15" s="165"/>
      <c r="K15" s="165"/>
      <c r="L15" s="165"/>
      <c r="M15" s="17"/>
    </row>
    <row r="16" spans="1:13" x14ac:dyDescent="0.25">
      <c r="A16" s="17"/>
      <c r="B16" s="165"/>
      <c r="C16" s="165"/>
      <c r="D16" s="165"/>
      <c r="E16" s="165"/>
      <c r="F16" s="165"/>
      <c r="G16" s="165"/>
      <c r="H16" s="165"/>
      <c r="I16" s="165"/>
      <c r="J16" s="165"/>
      <c r="K16" s="165"/>
      <c r="L16" s="165"/>
      <c r="M16" s="17"/>
    </row>
    <row r="17" spans="1:16" ht="13.5" x14ac:dyDescent="0.25">
      <c r="A17" s="17"/>
      <c r="B17" s="20"/>
      <c r="C17" s="20"/>
      <c r="D17" s="20"/>
      <c r="E17" s="20"/>
      <c r="F17" s="20"/>
      <c r="G17" s="20"/>
      <c r="H17" s="20"/>
      <c r="I17" s="20"/>
      <c r="J17" s="20"/>
      <c r="K17" s="20"/>
      <c r="L17" s="20"/>
      <c r="M17" s="17"/>
    </row>
    <row r="18" spans="1:16" ht="14" x14ac:dyDescent="0.3">
      <c r="A18" s="18"/>
      <c r="B18" s="149" t="s">
        <v>46</v>
      </c>
      <c r="C18" s="19"/>
      <c r="D18" s="19"/>
      <c r="E18" s="19"/>
      <c r="F18" s="19"/>
      <c r="G18" s="19"/>
      <c r="H18" s="19"/>
      <c r="I18" s="19"/>
      <c r="J18" s="19"/>
      <c r="K18" s="19"/>
      <c r="L18" s="19"/>
      <c r="M18" s="19"/>
    </row>
    <row r="19" spans="1:16" x14ac:dyDescent="0.25">
      <c r="A19" s="17"/>
      <c r="B19" s="165" t="s">
        <v>47</v>
      </c>
      <c r="C19" s="165"/>
      <c r="D19" s="165"/>
      <c r="E19" s="165"/>
      <c r="F19" s="165"/>
      <c r="G19" s="165"/>
      <c r="H19" s="165"/>
      <c r="I19" s="165"/>
      <c r="J19" s="165"/>
      <c r="K19" s="165"/>
      <c r="L19" s="165"/>
      <c r="M19" s="17"/>
    </row>
    <row r="20" spans="1:16" x14ac:dyDescent="0.25">
      <c r="A20" s="17"/>
      <c r="B20" s="165"/>
      <c r="C20" s="165"/>
      <c r="D20" s="165"/>
      <c r="E20" s="165"/>
      <c r="F20" s="165"/>
      <c r="G20" s="165"/>
      <c r="H20" s="165"/>
      <c r="I20" s="165"/>
      <c r="J20" s="165"/>
      <c r="K20" s="165"/>
      <c r="L20" s="165"/>
      <c r="M20" s="17"/>
    </row>
    <row r="21" spans="1:16" ht="13.5" x14ac:dyDescent="0.25">
      <c r="A21" s="17"/>
      <c r="B21" s="20"/>
      <c r="C21" s="20"/>
      <c r="D21" s="20"/>
      <c r="E21" s="20"/>
      <c r="F21" s="20"/>
      <c r="G21" s="20"/>
      <c r="H21" s="20"/>
      <c r="I21" s="20"/>
      <c r="J21" s="20"/>
      <c r="K21" s="20"/>
      <c r="L21" s="20"/>
      <c r="M21" s="17"/>
    </row>
    <row r="22" spans="1:16" ht="13.5" x14ac:dyDescent="0.25">
      <c r="A22" s="17"/>
      <c r="B22" s="149" t="s">
        <v>48</v>
      </c>
      <c r="C22" s="19"/>
      <c r="D22" s="19"/>
      <c r="E22" s="19"/>
      <c r="F22" s="19"/>
      <c r="G22" s="19"/>
      <c r="H22" s="19"/>
      <c r="I22" s="19"/>
      <c r="J22" s="19"/>
      <c r="K22" s="19"/>
      <c r="L22" s="19"/>
      <c r="M22" s="17"/>
    </row>
    <row r="23" spans="1:16" x14ac:dyDescent="0.25">
      <c r="A23" s="17"/>
      <c r="B23" s="165" t="s">
        <v>90</v>
      </c>
      <c r="C23" s="165"/>
      <c r="D23" s="165"/>
      <c r="E23" s="165"/>
      <c r="F23" s="165"/>
      <c r="G23" s="165"/>
      <c r="H23" s="165"/>
      <c r="I23" s="165"/>
      <c r="J23" s="165"/>
      <c r="K23" s="165"/>
      <c r="L23" s="165"/>
      <c r="M23" s="17"/>
    </row>
    <row r="24" spans="1:16" x14ac:dyDescent="0.25">
      <c r="A24" s="17"/>
      <c r="B24" s="165"/>
      <c r="C24" s="165"/>
      <c r="D24" s="165"/>
      <c r="E24" s="165"/>
      <c r="F24" s="165"/>
      <c r="G24" s="165"/>
      <c r="H24" s="165"/>
      <c r="I24" s="165"/>
      <c r="J24" s="165"/>
      <c r="K24" s="165"/>
      <c r="L24" s="165"/>
      <c r="M24" s="17"/>
    </row>
    <row r="25" spans="1:16" ht="13.5" x14ac:dyDescent="0.25">
      <c r="A25" s="17"/>
      <c r="B25" s="20"/>
      <c r="C25" s="20"/>
      <c r="D25" s="20"/>
      <c r="E25" s="20"/>
      <c r="F25" s="20"/>
      <c r="G25" s="20"/>
      <c r="H25" s="20"/>
      <c r="I25" s="20"/>
      <c r="J25" s="20"/>
      <c r="K25" s="20"/>
      <c r="L25" s="20"/>
      <c r="M25" s="17"/>
    </row>
    <row r="26" spans="1:16" ht="13.5" x14ac:dyDescent="0.25">
      <c r="A26" s="17"/>
      <c r="B26" s="149" t="s">
        <v>81</v>
      </c>
      <c r="C26" s="19"/>
      <c r="D26" s="19"/>
      <c r="E26" s="19"/>
      <c r="F26" s="19"/>
      <c r="G26" s="19"/>
      <c r="H26" s="19"/>
      <c r="I26" s="19"/>
      <c r="J26" s="19"/>
      <c r="K26" s="19"/>
      <c r="L26" s="19"/>
      <c r="M26" s="17"/>
      <c r="P26" s="16" t="s">
        <v>30</v>
      </c>
    </row>
    <row r="27" spans="1:16" x14ac:dyDescent="0.25">
      <c r="A27" s="17"/>
      <c r="B27" s="165" t="s">
        <v>82</v>
      </c>
      <c r="C27" s="165"/>
      <c r="D27" s="165"/>
      <c r="E27" s="165"/>
      <c r="F27" s="165"/>
      <c r="G27" s="165"/>
      <c r="H27" s="165"/>
      <c r="I27" s="165"/>
      <c r="J27" s="165"/>
      <c r="K27" s="165"/>
      <c r="L27" s="165"/>
      <c r="M27" s="17"/>
    </row>
    <row r="28" spans="1:16" x14ac:dyDescent="0.25">
      <c r="A28" s="17"/>
      <c r="B28" s="165"/>
      <c r="C28" s="165"/>
      <c r="D28" s="165"/>
      <c r="E28" s="165"/>
      <c r="F28" s="165"/>
      <c r="G28" s="165"/>
      <c r="H28" s="165"/>
      <c r="I28" s="165"/>
      <c r="J28" s="165"/>
      <c r="K28" s="165"/>
      <c r="L28" s="165"/>
      <c r="M28" s="17"/>
    </row>
    <row r="29" spans="1:16" ht="13.5" x14ac:dyDescent="0.25">
      <c r="A29" s="17"/>
      <c r="B29" s="20"/>
      <c r="C29" s="20"/>
      <c r="D29" s="20"/>
      <c r="E29" s="20"/>
      <c r="F29" s="20"/>
      <c r="G29" s="20"/>
      <c r="H29" s="20"/>
      <c r="I29" s="20"/>
      <c r="J29" s="20"/>
      <c r="K29" s="20"/>
      <c r="L29" s="20"/>
      <c r="M29" s="17"/>
    </row>
    <row r="30" spans="1:16" ht="13.5" x14ac:dyDescent="0.25">
      <c r="A30" s="17"/>
      <c r="B30" s="149" t="s">
        <v>65</v>
      </c>
      <c r="C30" s="19"/>
      <c r="D30" s="19"/>
      <c r="E30" s="19"/>
      <c r="F30" s="19"/>
      <c r="G30" s="19"/>
      <c r="H30" s="19"/>
      <c r="I30" s="19"/>
      <c r="J30" s="19"/>
      <c r="K30" s="19"/>
      <c r="L30" s="19"/>
      <c r="M30" s="17"/>
      <c r="P30" s="16" t="s">
        <v>30</v>
      </c>
    </row>
    <row r="31" spans="1:16" x14ac:dyDescent="0.25">
      <c r="A31" s="17"/>
      <c r="B31" s="165" t="s">
        <v>83</v>
      </c>
      <c r="C31" s="165"/>
      <c r="D31" s="165"/>
      <c r="E31" s="165"/>
      <c r="F31" s="165"/>
      <c r="G31" s="165"/>
      <c r="H31" s="165"/>
      <c r="I31" s="165"/>
      <c r="J31" s="165"/>
      <c r="K31" s="165"/>
      <c r="L31" s="165"/>
      <c r="M31" s="17"/>
    </row>
    <row r="32" spans="1:16" x14ac:dyDescent="0.25">
      <c r="A32" s="17"/>
      <c r="B32" s="165"/>
      <c r="C32" s="165"/>
      <c r="D32" s="165"/>
      <c r="E32" s="165"/>
      <c r="F32" s="165"/>
      <c r="G32" s="165"/>
      <c r="H32" s="165"/>
      <c r="I32" s="165"/>
      <c r="J32" s="165"/>
      <c r="K32" s="165"/>
      <c r="L32" s="165"/>
      <c r="M32" s="17"/>
    </row>
    <row r="33" spans="1:16" ht="13.5" x14ac:dyDescent="0.25">
      <c r="A33" s="17"/>
      <c r="B33" s="20"/>
      <c r="C33" s="20"/>
      <c r="D33" s="20"/>
      <c r="E33" s="20"/>
      <c r="F33" s="20"/>
      <c r="G33" s="20"/>
      <c r="H33" s="20"/>
      <c r="I33" s="20"/>
      <c r="J33" s="20"/>
      <c r="K33" s="20"/>
      <c r="L33" s="20"/>
      <c r="M33" s="17"/>
    </row>
    <row r="34" spans="1:16" ht="13.5" x14ac:dyDescent="0.25">
      <c r="A34" s="17"/>
      <c r="B34" s="149" t="s">
        <v>49</v>
      </c>
      <c r="C34" s="19"/>
      <c r="D34" s="19"/>
      <c r="E34" s="19"/>
      <c r="F34" s="19"/>
      <c r="G34" s="19"/>
      <c r="H34" s="19"/>
      <c r="I34" s="19"/>
      <c r="J34" s="19"/>
      <c r="K34" s="19"/>
      <c r="L34" s="19"/>
      <c r="M34" s="17"/>
      <c r="P34" s="16" t="s">
        <v>30</v>
      </c>
    </row>
    <row r="35" spans="1:16" x14ac:dyDescent="0.25">
      <c r="A35" s="17"/>
      <c r="B35" s="165" t="s">
        <v>84</v>
      </c>
      <c r="C35" s="165"/>
      <c r="D35" s="165"/>
      <c r="E35" s="165"/>
      <c r="F35" s="165"/>
      <c r="G35" s="165"/>
      <c r="H35" s="165"/>
      <c r="I35" s="165"/>
      <c r="J35" s="165"/>
      <c r="K35" s="165"/>
      <c r="L35" s="165"/>
      <c r="M35" s="17"/>
    </row>
    <row r="36" spans="1:16" x14ac:dyDescent="0.25">
      <c r="A36" s="17"/>
      <c r="B36" s="165"/>
      <c r="C36" s="165"/>
      <c r="D36" s="165"/>
      <c r="E36" s="165"/>
      <c r="F36" s="165"/>
      <c r="G36" s="165"/>
      <c r="H36" s="165"/>
      <c r="I36" s="165"/>
      <c r="J36" s="165"/>
      <c r="K36" s="165"/>
      <c r="L36" s="165"/>
      <c r="M36" s="17"/>
    </row>
    <row r="37" spans="1:16" ht="13.5" x14ac:dyDescent="0.25">
      <c r="A37" s="17"/>
      <c r="B37" s="20"/>
      <c r="C37" s="20"/>
      <c r="D37" s="20"/>
      <c r="E37" s="20"/>
      <c r="F37" s="20"/>
      <c r="G37" s="20"/>
      <c r="H37" s="20"/>
      <c r="I37" s="20"/>
      <c r="J37" s="20"/>
      <c r="K37" s="20"/>
      <c r="L37" s="20"/>
      <c r="M37" s="17"/>
    </row>
    <row r="38" spans="1:16" ht="13.5" x14ac:dyDescent="0.25">
      <c r="A38" s="17"/>
      <c r="B38" s="149" t="s">
        <v>64</v>
      </c>
      <c r="C38" s="19"/>
      <c r="D38" s="19"/>
      <c r="E38" s="19"/>
      <c r="F38" s="19"/>
      <c r="G38" s="19"/>
      <c r="H38" s="19"/>
      <c r="I38" s="19"/>
      <c r="J38" s="19"/>
      <c r="K38" s="19"/>
      <c r="L38" s="19"/>
      <c r="M38" s="17"/>
      <c r="P38" s="16" t="s">
        <v>30</v>
      </c>
    </row>
    <row r="39" spans="1:16" x14ac:dyDescent="0.25">
      <c r="A39" s="17"/>
      <c r="B39" s="165" t="s">
        <v>66</v>
      </c>
      <c r="C39" s="165"/>
      <c r="D39" s="165"/>
      <c r="E39" s="165"/>
      <c r="F39" s="165"/>
      <c r="G39" s="165"/>
      <c r="H39" s="165"/>
      <c r="I39" s="165"/>
      <c r="J39" s="165"/>
      <c r="K39" s="165"/>
      <c r="L39" s="165"/>
      <c r="M39" s="17"/>
    </row>
    <row r="40" spans="1:16" x14ac:dyDescent="0.25">
      <c r="A40" s="17"/>
      <c r="B40" s="165"/>
      <c r="C40" s="165"/>
      <c r="D40" s="165"/>
      <c r="E40" s="165"/>
      <c r="F40" s="165"/>
      <c r="G40" s="165"/>
      <c r="H40" s="165"/>
      <c r="I40" s="165"/>
      <c r="J40" s="165"/>
      <c r="K40" s="165"/>
      <c r="L40" s="165"/>
      <c r="M40" s="17"/>
    </row>
    <row r="41" spans="1:16" ht="13.5" x14ac:dyDescent="0.25">
      <c r="A41" s="17"/>
      <c r="B41" s="20"/>
      <c r="C41" s="20"/>
      <c r="D41" s="20"/>
      <c r="E41" s="20"/>
      <c r="F41" s="20"/>
      <c r="G41" s="20"/>
      <c r="H41" s="20"/>
      <c r="I41" s="20"/>
      <c r="J41" s="20"/>
      <c r="K41" s="20"/>
      <c r="L41" s="20"/>
      <c r="M41" s="17"/>
    </row>
    <row r="43" spans="1:16" ht="13.5" x14ac:dyDescent="0.25">
      <c r="B43" s="150" t="s">
        <v>119</v>
      </c>
      <c r="C43" s="17"/>
      <c r="D43" s="17"/>
      <c r="E43" s="17"/>
      <c r="F43" s="17"/>
      <c r="G43" s="17"/>
      <c r="H43" s="17"/>
      <c r="I43" s="17"/>
      <c r="J43" s="17"/>
      <c r="K43" s="17"/>
      <c r="L43" s="17"/>
    </row>
    <row r="44" spans="1:16" ht="13.5" x14ac:dyDescent="0.25">
      <c r="B44" s="1"/>
      <c r="C44" s="17"/>
      <c r="D44" s="17"/>
      <c r="E44" s="17"/>
      <c r="F44" s="17"/>
      <c r="G44" s="17"/>
      <c r="H44" s="17"/>
      <c r="I44" s="17"/>
      <c r="J44" s="17"/>
      <c r="K44" s="17"/>
      <c r="L44" s="17"/>
    </row>
    <row r="45" spans="1:16" ht="19.5" x14ac:dyDescent="0.35">
      <c r="B45" s="2" t="s">
        <v>30</v>
      </c>
      <c r="C45" s="17"/>
      <c r="D45" s="17"/>
      <c r="E45" s="17"/>
      <c r="F45" s="17"/>
      <c r="G45" s="17"/>
      <c r="H45" s="17"/>
      <c r="I45" s="17"/>
      <c r="J45" s="17"/>
      <c r="K45" s="17"/>
      <c r="L45" s="17"/>
    </row>
  </sheetData>
  <mergeCells count="9">
    <mergeCell ref="B31:L32"/>
    <mergeCell ref="B35:L36"/>
    <mergeCell ref="B39:L40"/>
    <mergeCell ref="B6:L8"/>
    <mergeCell ref="B11:L12"/>
    <mergeCell ref="B23:L24"/>
    <mergeCell ref="B27:L28"/>
    <mergeCell ref="B15:L16"/>
    <mergeCell ref="B19:L20"/>
  </mergeCells>
  <hyperlinks>
    <hyperlink ref="B10" location="'Electricity Meter Reading Data'!A1" display="Worksheet 1 - Electricity Meter Reading Data" xr:uid="{00000000-0004-0000-0000-000000000000}"/>
    <hyperlink ref="B22" location="'Gas Meter Reading Data'!A1" display="Worksheet 2 - Gas Meter Reading Data" xr:uid="{00000000-0004-0000-0000-000001000000}"/>
    <hyperlink ref="B14" location="'Electricity Meter Reading Data'!A1" display="Worksheet 1 - Electricity Meter Reading Data" xr:uid="{00000000-0004-0000-0000-000002000000}"/>
    <hyperlink ref="B18" location="'Electricity Meter Reading Data'!A1" display="Worksheet 1 - Electricity Meter Reading Data" xr:uid="{00000000-0004-0000-0000-000003000000}"/>
    <hyperlink ref="B26" location="'Gas Meter Reading Data'!A1" display="Worksheet 2 - Gas Meter Reading Data" xr:uid="{00000000-0004-0000-0000-000004000000}"/>
    <hyperlink ref="B30" location="'Gas Meter Reading Data'!A1" display="Worksheet 2 - Gas Meter Reading Data" xr:uid="{00000000-0004-0000-0000-000005000000}"/>
    <hyperlink ref="B34" location="'Gas Meter Reading Data'!A1" display="Worksheet 2 - Gas Meter Reading Data" xr:uid="{00000000-0004-0000-0000-000006000000}"/>
    <hyperlink ref="B38" location="'Gas Meter Reading Data'!A1" display="Worksheet 2 - Gas Meter Reading Data" xr:uid="{00000000-0004-0000-0000-00000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8"/>
  <sheetViews>
    <sheetView topLeftCell="C4" zoomScaleNormal="100" workbookViewId="0">
      <selection activeCell="J15" sqref="J15"/>
    </sheetView>
  </sheetViews>
  <sheetFormatPr defaultColWidth="8.81640625" defaultRowHeight="15" x14ac:dyDescent="0.3"/>
  <cols>
    <col min="1" max="1" width="8.54296875" style="37" customWidth="1"/>
    <col min="2" max="2" width="19.26953125" style="36" customWidth="1"/>
    <col min="3" max="3" width="29.453125" style="36" customWidth="1"/>
    <col min="4" max="4" width="43.453125" style="36" customWidth="1"/>
    <col min="5" max="5" width="28.54296875" style="36" customWidth="1"/>
    <col min="6" max="6" width="21.26953125" style="36" customWidth="1"/>
    <col min="7" max="7" width="17.453125" style="37" customWidth="1"/>
    <col min="8" max="16384" width="8.81640625" style="37"/>
  </cols>
  <sheetData>
    <row r="1" spans="1:7" s="32" customFormat="1" x14ac:dyDescent="0.3">
      <c r="B1" s="33"/>
      <c r="C1" s="33"/>
      <c r="D1" s="33"/>
      <c r="E1" s="33"/>
      <c r="F1" s="33"/>
    </row>
    <row r="2" spans="1:7" s="32" customFormat="1" ht="15" customHeight="1" x14ac:dyDescent="0.3">
      <c r="A2" s="34"/>
      <c r="B2" s="151" t="s">
        <v>77</v>
      </c>
      <c r="C2" s="23"/>
      <c r="D2" s="33"/>
      <c r="E2" s="33"/>
      <c r="F2" s="33"/>
    </row>
    <row r="3" spans="1:7" s="74" customFormat="1" x14ac:dyDescent="0.3">
      <c r="A3" s="73"/>
      <c r="B3" s="167"/>
      <c r="C3" s="167"/>
      <c r="D3" s="167"/>
      <c r="E3" s="167"/>
      <c r="F3" s="167"/>
      <c r="G3" s="167"/>
    </row>
    <row r="4" spans="1:7" s="74" customFormat="1" x14ac:dyDescent="0.3">
      <c r="A4" s="73"/>
      <c r="B4" s="167" t="s">
        <v>91</v>
      </c>
      <c r="C4" s="167"/>
      <c r="D4" s="167"/>
      <c r="E4" s="167"/>
      <c r="F4" s="167"/>
      <c r="G4" s="167"/>
    </row>
    <row r="5" spans="1:7" s="74" customFormat="1" x14ac:dyDescent="0.3">
      <c r="A5" s="73"/>
      <c r="B5" s="75" t="s">
        <v>34</v>
      </c>
      <c r="C5" s="75"/>
      <c r="D5" s="75"/>
      <c r="E5" s="75"/>
      <c r="F5" s="75"/>
      <c r="G5" s="75"/>
    </row>
    <row r="6" spans="1:7" s="74" customFormat="1" x14ac:dyDescent="0.3">
      <c r="A6" s="73"/>
      <c r="B6" s="75" t="s">
        <v>78</v>
      </c>
      <c r="C6" s="75"/>
      <c r="D6" s="75"/>
      <c r="E6" s="75"/>
      <c r="F6" s="75"/>
      <c r="G6" s="75"/>
    </row>
    <row r="7" spans="1:7" s="74" customFormat="1" x14ac:dyDescent="0.3">
      <c r="A7" s="73"/>
      <c r="B7" s="75" t="s">
        <v>79</v>
      </c>
      <c r="C7" s="75"/>
      <c r="D7" s="75"/>
      <c r="E7" s="75"/>
      <c r="F7" s="75"/>
      <c r="G7" s="75"/>
    </row>
    <row r="8" spans="1:7" ht="50.25" customHeight="1" thickBot="1" x14ac:dyDescent="0.35">
      <c r="A8" s="35"/>
      <c r="B8" s="40"/>
      <c r="C8" s="40"/>
      <c r="D8" s="40"/>
      <c r="E8" s="41"/>
    </row>
    <row r="9" spans="1:7" ht="27.75" customHeight="1" x14ac:dyDescent="0.3">
      <c r="A9" s="35"/>
      <c r="B9" s="77" t="s">
        <v>110</v>
      </c>
      <c r="C9" s="168" t="s">
        <v>106</v>
      </c>
      <c r="D9" s="169"/>
      <c r="E9" s="38"/>
      <c r="F9" s="129" t="s">
        <v>107</v>
      </c>
    </row>
    <row r="10" spans="1:7" s="39" customFormat="1" ht="27.75" customHeight="1" thickBot="1" x14ac:dyDescent="0.3">
      <c r="B10" s="78" t="s">
        <v>92</v>
      </c>
      <c r="C10" s="78" t="s">
        <v>93</v>
      </c>
      <c r="D10" s="88" t="s">
        <v>76</v>
      </c>
      <c r="E10" s="152" t="s">
        <v>95</v>
      </c>
      <c r="F10" s="78" t="s">
        <v>94</v>
      </c>
      <c r="G10" s="154" t="s">
        <v>96</v>
      </c>
    </row>
    <row r="11" spans="1:7" s="39" customFormat="1" ht="15.5" thickTop="1" x14ac:dyDescent="0.3">
      <c r="B11" s="79">
        <v>42015</v>
      </c>
      <c r="C11" s="94">
        <v>3.25</v>
      </c>
      <c r="D11" s="89">
        <v>0</v>
      </c>
      <c r="E11" s="153">
        <f>IFERROR(SUM(C11:D11),"")</f>
        <v>3.25</v>
      </c>
      <c r="F11" s="80">
        <v>4005</v>
      </c>
      <c r="G11" s="155">
        <f>IFERROR(E11/F11,"")*1000</f>
        <v>0.81148564294631709</v>
      </c>
    </row>
    <row r="12" spans="1:7" s="39" customFormat="1" x14ac:dyDescent="0.3">
      <c r="B12" s="79">
        <v>42046</v>
      </c>
      <c r="C12" s="95">
        <v>3.28</v>
      </c>
      <c r="D12" s="90">
        <v>0</v>
      </c>
      <c r="E12" s="153">
        <f t="shared" ref="E12:E24" si="0">IFERROR(SUM(C12:D12),"")</f>
        <v>3.28</v>
      </c>
      <c r="F12" s="81">
        <v>4040</v>
      </c>
      <c r="G12" s="155">
        <f t="shared" ref="G12:G22" si="1">IFERROR(E12/F12,"")*1000</f>
        <v>0.81188118811881183</v>
      </c>
    </row>
    <row r="13" spans="1:7" s="39" customFormat="1" x14ac:dyDescent="0.3">
      <c r="B13" s="79">
        <v>42074</v>
      </c>
      <c r="C13" s="95">
        <v>4.1100000000000003</v>
      </c>
      <c r="D13" s="90">
        <v>0</v>
      </c>
      <c r="E13" s="153">
        <f t="shared" si="0"/>
        <v>4.1100000000000003</v>
      </c>
      <c r="F13" s="81">
        <v>5100</v>
      </c>
      <c r="G13" s="155">
        <f t="shared" si="1"/>
        <v>0.80588235294117661</v>
      </c>
    </row>
    <row r="14" spans="1:7" s="39" customFormat="1" x14ac:dyDescent="0.3">
      <c r="B14" s="79">
        <v>42105</v>
      </c>
      <c r="C14" s="95">
        <v>3.2</v>
      </c>
      <c r="D14" s="90">
        <v>0</v>
      </c>
      <c r="E14" s="153">
        <f t="shared" si="0"/>
        <v>3.2</v>
      </c>
      <c r="F14" s="81">
        <v>4100</v>
      </c>
      <c r="G14" s="155">
        <f t="shared" si="1"/>
        <v>0.78048780487804881</v>
      </c>
    </row>
    <row r="15" spans="1:7" s="39" customFormat="1" x14ac:dyDescent="0.3">
      <c r="B15" s="79">
        <v>42135</v>
      </c>
      <c r="C15" s="95">
        <v>3.25</v>
      </c>
      <c r="D15" s="90">
        <v>0</v>
      </c>
      <c r="E15" s="153">
        <f t="shared" si="0"/>
        <v>3.25</v>
      </c>
      <c r="F15" s="81">
        <v>4080</v>
      </c>
      <c r="G15" s="155">
        <f t="shared" si="1"/>
        <v>0.79656862745098034</v>
      </c>
    </row>
    <row r="16" spans="1:7" s="39" customFormat="1" x14ac:dyDescent="0.3">
      <c r="B16" s="79">
        <v>42166</v>
      </c>
      <c r="C16" s="95">
        <v>4.0999999999999996</v>
      </c>
      <c r="D16" s="90">
        <v>0</v>
      </c>
      <c r="E16" s="153">
        <f t="shared" si="0"/>
        <v>4.0999999999999996</v>
      </c>
      <c r="F16" s="81">
        <v>5125</v>
      </c>
      <c r="G16" s="155">
        <f t="shared" si="1"/>
        <v>0.79999999999999993</v>
      </c>
    </row>
    <row r="17" spans="2:7" s="39" customFormat="1" x14ac:dyDescent="0.3">
      <c r="B17" s="79">
        <v>42196</v>
      </c>
      <c r="C17" s="94">
        <v>3.15</v>
      </c>
      <c r="D17" s="89">
        <v>0</v>
      </c>
      <c r="E17" s="153">
        <f t="shared" si="0"/>
        <v>3.15</v>
      </c>
      <c r="F17" s="80">
        <v>4000</v>
      </c>
      <c r="G17" s="155">
        <f t="shared" si="1"/>
        <v>0.78749999999999998</v>
      </c>
    </row>
    <row r="18" spans="2:7" s="39" customFormat="1" x14ac:dyDescent="0.3">
      <c r="B18" s="79">
        <v>42227</v>
      </c>
      <c r="C18" s="95">
        <v>3.2</v>
      </c>
      <c r="D18" s="90">
        <v>0</v>
      </c>
      <c r="E18" s="153">
        <f t="shared" si="0"/>
        <v>3.2</v>
      </c>
      <c r="F18" s="81">
        <v>4100</v>
      </c>
      <c r="G18" s="155">
        <f t="shared" si="1"/>
        <v>0.78048780487804881</v>
      </c>
    </row>
    <row r="19" spans="2:7" s="39" customFormat="1" x14ac:dyDescent="0.3">
      <c r="B19" s="79">
        <v>42258</v>
      </c>
      <c r="C19" s="95">
        <v>4</v>
      </c>
      <c r="D19" s="90">
        <v>0</v>
      </c>
      <c r="E19" s="153">
        <f t="shared" si="0"/>
        <v>4</v>
      </c>
      <c r="F19" s="81">
        <v>4150</v>
      </c>
      <c r="G19" s="155">
        <f t="shared" si="1"/>
        <v>0.96385542168674698</v>
      </c>
    </row>
    <row r="20" spans="2:7" s="39" customFormat="1" x14ac:dyDescent="0.3">
      <c r="B20" s="79">
        <v>42288</v>
      </c>
      <c r="C20" s="95">
        <v>3.25</v>
      </c>
      <c r="D20" s="90">
        <v>0</v>
      </c>
      <c r="E20" s="153">
        <f t="shared" si="0"/>
        <v>3.25</v>
      </c>
      <c r="F20" s="81">
        <v>4005</v>
      </c>
      <c r="G20" s="155">
        <f t="shared" si="1"/>
        <v>0.81148564294631709</v>
      </c>
    </row>
    <row r="21" spans="2:7" s="39" customFormat="1" x14ac:dyDescent="0.3">
      <c r="B21" s="79">
        <v>42319</v>
      </c>
      <c r="C21" s="95">
        <v>3.03</v>
      </c>
      <c r="D21" s="90">
        <v>0</v>
      </c>
      <c r="E21" s="153">
        <f t="shared" si="0"/>
        <v>3.03</v>
      </c>
      <c r="F21" s="81">
        <v>3800</v>
      </c>
      <c r="G21" s="155">
        <f t="shared" si="1"/>
        <v>0.79736842105263162</v>
      </c>
    </row>
    <row r="22" spans="2:7" s="39" customFormat="1" x14ac:dyDescent="0.3">
      <c r="B22" s="79">
        <v>42349</v>
      </c>
      <c r="C22" s="95">
        <v>3.78</v>
      </c>
      <c r="D22" s="90">
        <v>0</v>
      </c>
      <c r="E22" s="153">
        <f t="shared" si="0"/>
        <v>3.78</v>
      </c>
      <c r="F22" s="81">
        <v>4900</v>
      </c>
      <c r="G22" s="155">
        <f t="shared" si="1"/>
        <v>0.77142857142857135</v>
      </c>
    </row>
    <row r="23" spans="2:7" s="39" customFormat="1" x14ac:dyDescent="0.3">
      <c r="B23" s="82"/>
      <c r="C23" s="81"/>
      <c r="D23" s="91"/>
      <c r="E23" s="153">
        <f t="shared" si="0"/>
        <v>0</v>
      </c>
      <c r="F23" s="81"/>
      <c r="G23" s="155" t="str">
        <f t="shared" ref="G23:G75" si="2">IFERROR(E23/F23,"")</f>
        <v/>
      </c>
    </row>
    <row r="24" spans="2:7" s="39" customFormat="1" x14ac:dyDescent="0.3">
      <c r="B24" s="83"/>
      <c r="C24" s="96"/>
      <c r="D24" s="92"/>
      <c r="E24" s="153">
        <f t="shared" si="0"/>
        <v>0</v>
      </c>
      <c r="F24" s="84"/>
      <c r="G24" s="155" t="str">
        <f t="shared" si="2"/>
        <v/>
      </c>
    </row>
    <row r="25" spans="2:7" s="39" customFormat="1" x14ac:dyDescent="0.3">
      <c r="B25" s="83"/>
      <c r="C25" s="96"/>
      <c r="D25" s="92"/>
      <c r="E25" s="153">
        <f t="shared" ref="E25:E76" si="3">IFERROR(SUM(C25:D25),"")</f>
        <v>0</v>
      </c>
      <c r="F25" s="84"/>
      <c r="G25" s="155" t="str">
        <f t="shared" si="2"/>
        <v/>
      </c>
    </row>
    <row r="26" spans="2:7" s="39" customFormat="1" x14ac:dyDescent="0.3">
      <c r="B26" s="83"/>
      <c r="C26" s="96"/>
      <c r="D26" s="92"/>
      <c r="E26" s="153">
        <f t="shared" si="3"/>
        <v>0</v>
      </c>
      <c r="F26" s="84"/>
      <c r="G26" s="155" t="str">
        <f t="shared" si="2"/>
        <v/>
      </c>
    </row>
    <row r="27" spans="2:7" s="39" customFormat="1" x14ac:dyDescent="0.3">
      <c r="B27" s="83"/>
      <c r="C27" s="96"/>
      <c r="D27" s="92"/>
      <c r="E27" s="153">
        <f t="shared" si="3"/>
        <v>0</v>
      </c>
      <c r="F27" s="84"/>
      <c r="G27" s="155" t="str">
        <f t="shared" si="2"/>
        <v/>
      </c>
    </row>
    <row r="28" spans="2:7" s="39" customFormat="1" x14ac:dyDescent="0.3">
      <c r="B28" s="83"/>
      <c r="C28" s="96"/>
      <c r="D28" s="92"/>
      <c r="E28" s="153">
        <f t="shared" si="3"/>
        <v>0</v>
      </c>
      <c r="F28" s="84"/>
      <c r="G28" s="155" t="str">
        <f t="shared" si="2"/>
        <v/>
      </c>
    </row>
    <row r="29" spans="2:7" s="39" customFormat="1" x14ac:dyDescent="0.3">
      <c r="B29" s="83"/>
      <c r="C29" s="96"/>
      <c r="D29" s="92"/>
      <c r="E29" s="153">
        <f t="shared" si="3"/>
        <v>0</v>
      </c>
      <c r="F29" s="84"/>
      <c r="G29" s="155" t="str">
        <f t="shared" si="2"/>
        <v/>
      </c>
    </row>
    <row r="30" spans="2:7" s="39" customFormat="1" x14ac:dyDescent="0.3">
      <c r="B30" s="83"/>
      <c r="C30" s="96"/>
      <c r="D30" s="92"/>
      <c r="E30" s="153">
        <f t="shared" si="3"/>
        <v>0</v>
      </c>
      <c r="F30" s="84"/>
      <c r="G30" s="155" t="str">
        <f t="shared" si="2"/>
        <v/>
      </c>
    </row>
    <row r="31" spans="2:7" s="39" customFormat="1" x14ac:dyDescent="0.3">
      <c r="B31" s="83"/>
      <c r="C31" s="96"/>
      <c r="D31" s="92"/>
      <c r="E31" s="153">
        <f t="shared" si="3"/>
        <v>0</v>
      </c>
      <c r="F31" s="84"/>
      <c r="G31" s="155" t="str">
        <f t="shared" si="2"/>
        <v/>
      </c>
    </row>
    <row r="32" spans="2:7" s="39" customFormat="1" x14ac:dyDescent="0.3">
      <c r="B32" s="83"/>
      <c r="C32" s="96"/>
      <c r="D32" s="92"/>
      <c r="E32" s="153">
        <f t="shared" si="3"/>
        <v>0</v>
      </c>
      <c r="F32" s="84"/>
      <c r="G32" s="155" t="str">
        <f t="shared" si="2"/>
        <v/>
      </c>
    </row>
    <row r="33" spans="2:7" s="39" customFormat="1" x14ac:dyDescent="0.3">
      <c r="B33" s="83"/>
      <c r="C33" s="96"/>
      <c r="D33" s="92"/>
      <c r="E33" s="153">
        <f t="shared" si="3"/>
        <v>0</v>
      </c>
      <c r="F33" s="84"/>
      <c r="G33" s="155" t="str">
        <f t="shared" si="2"/>
        <v/>
      </c>
    </row>
    <row r="34" spans="2:7" s="39" customFormat="1" x14ac:dyDescent="0.3">
      <c r="B34" s="83"/>
      <c r="C34" s="96"/>
      <c r="D34" s="92"/>
      <c r="E34" s="153">
        <f t="shared" si="3"/>
        <v>0</v>
      </c>
      <c r="F34" s="84"/>
      <c r="G34" s="155" t="str">
        <f t="shared" si="2"/>
        <v/>
      </c>
    </row>
    <row r="35" spans="2:7" s="39" customFormat="1" x14ac:dyDescent="0.3">
      <c r="B35" s="83"/>
      <c r="C35" s="96"/>
      <c r="D35" s="92"/>
      <c r="E35" s="153">
        <f t="shared" si="3"/>
        <v>0</v>
      </c>
      <c r="F35" s="84"/>
      <c r="G35" s="155" t="str">
        <f t="shared" si="2"/>
        <v/>
      </c>
    </row>
    <row r="36" spans="2:7" s="39" customFormat="1" x14ac:dyDescent="0.3">
      <c r="B36" s="83"/>
      <c r="C36" s="96"/>
      <c r="D36" s="92"/>
      <c r="E36" s="153">
        <f t="shared" si="3"/>
        <v>0</v>
      </c>
      <c r="F36" s="84"/>
      <c r="G36" s="155" t="str">
        <f t="shared" si="2"/>
        <v/>
      </c>
    </row>
    <row r="37" spans="2:7" s="39" customFormat="1" x14ac:dyDescent="0.3">
      <c r="B37" s="83"/>
      <c r="C37" s="96"/>
      <c r="D37" s="92"/>
      <c r="E37" s="153">
        <f t="shared" si="3"/>
        <v>0</v>
      </c>
      <c r="F37" s="84"/>
      <c r="G37" s="155" t="str">
        <f t="shared" si="2"/>
        <v/>
      </c>
    </row>
    <row r="38" spans="2:7" s="39" customFormat="1" x14ac:dyDescent="0.3">
      <c r="B38" s="83"/>
      <c r="C38" s="96"/>
      <c r="D38" s="92"/>
      <c r="E38" s="153">
        <f t="shared" si="3"/>
        <v>0</v>
      </c>
      <c r="F38" s="84"/>
      <c r="G38" s="155" t="str">
        <f t="shared" si="2"/>
        <v/>
      </c>
    </row>
    <row r="39" spans="2:7" s="39" customFormat="1" x14ac:dyDescent="0.3">
      <c r="B39" s="83"/>
      <c r="C39" s="96"/>
      <c r="D39" s="92"/>
      <c r="E39" s="153">
        <f t="shared" si="3"/>
        <v>0</v>
      </c>
      <c r="F39" s="84"/>
      <c r="G39" s="155" t="str">
        <f t="shared" si="2"/>
        <v/>
      </c>
    </row>
    <row r="40" spans="2:7" s="39" customFormat="1" x14ac:dyDescent="0.3">
      <c r="B40" s="83"/>
      <c r="C40" s="96"/>
      <c r="D40" s="92"/>
      <c r="E40" s="153">
        <f t="shared" si="3"/>
        <v>0</v>
      </c>
      <c r="F40" s="84"/>
      <c r="G40" s="155" t="str">
        <f t="shared" si="2"/>
        <v/>
      </c>
    </row>
    <row r="41" spans="2:7" s="39" customFormat="1" x14ac:dyDescent="0.3">
      <c r="B41" s="83"/>
      <c r="C41" s="96"/>
      <c r="D41" s="92"/>
      <c r="E41" s="153">
        <f t="shared" si="3"/>
        <v>0</v>
      </c>
      <c r="F41" s="84"/>
      <c r="G41" s="155" t="str">
        <f t="shared" si="2"/>
        <v/>
      </c>
    </row>
    <row r="42" spans="2:7" s="39" customFormat="1" x14ac:dyDescent="0.3">
      <c r="B42" s="83"/>
      <c r="C42" s="96"/>
      <c r="D42" s="92"/>
      <c r="E42" s="153">
        <f t="shared" si="3"/>
        <v>0</v>
      </c>
      <c r="F42" s="84"/>
      <c r="G42" s="155" t="str">
        <f t="shared" si="2"/>
        <v/>
      </c>
    </row>
    <row r="43" spans="2:7" s="39" customFormat="1" x14ac:dyDescent="0.3">
      <c r="B43" s="83"/>
      <c r="C43" s="96"/>
      <c r="D43" s="92"/>
      <c r="E43" s="153">
        <f t="shared" si="3"/>
        <v>0</v>
      </c>
      <c r="F43" s="84"/>
      <c r="G43" s="155" t="str">
        <f t="shared" si="2"/>
        <v/>
      </c>
    </row>
    <row r="44" spans="2:7" s="39" customFormat="1" x14ac:dyDescent="0.3">
      <c r="B44" s="83"/>
      <c r="C44" s="96"/>
      <c r="D44" s="92"/>
      <c r="E44" s="153">
        <f t="shared" si="3"/>
        <v>0</v>
      </c>
      <c r="F44" s="84"/>
      <c r="G44" s="155" t="str">
        <f t="shared" si="2"/>
        <v/>
      </c>
    </row>
    <row r="45" spans="2:7" s="39" customFormat="1" x14ac:dyDescent="0.3">
      <c r="B45" s="83"/>
      <c r="C45" s="96"/>
      <c r="D45" s="92"/>
      <c r="E45" s="153">
        <f t="shared" si="3"/>
        <v>0</v>
      </c>
      <c r="F45" s="84"/>
      <c r="G45" s="155" t="str">
        <f t="shared" si="2"/>
        <v/>
      </c>
    </row>
    <row r="46" spans="2:7" s="39" customFormat="1" x14ac:dyDescent="0.3">
      <c r="B46" s="83"/>
      <c r="C46" s="96"/>
      <c r="D46" s="92"/>
      <c r="E46" s="153">
        <f t="shared" si="3"/>
        <v>0</v>
      </c>
      <c r="F46" s="84"/>
      <c r="G46" s="155" t="str">
        <f t="shared" si="2"/>
        <v/>
      </c>
    </row>
    <row r="47" spans="2:7" s="39" customFormat="1" x14ac:dyDescent="0.3">
      <c r="B47" s="83"/>
      <c r="C47" s="96"/>
      <c r="D47" s="92"/>
      <c r="E47" s="153">
        <f t="shared" si="3"/>
        <v>0</v>
      </c>
      <c r="F47" s="84"/>
      <c r="G47" s="155" t="str">
        <f t="shared" si="2"/>
        <v/>
      </c>
    </row>
    <row r="48" spans="2:7" s="39" customFormat="1" x14ac:dyDescent="0.3">
      <c r="B48" s="83"/>
      <c r="C48" s="96"/>
      <c r="D48" s="92"/>
      <c r="E48" s="153">
        <f t="shared" si="3"/>
        <v>0</v>
      </c>
      <c r="F48" s="84"/>
      <c r="G48" s="155" t="str">
        <f t="shared" si="2"/>
        <v/>
      </c>
    </row>
    <row r="49" spans="2:7" s="39" customFormat="1" x14ac:dyDescent="0.3">
      <c r="B49" s="83"/>
      <c r="C49" s="96"/>
      <c r="D49" s="92"/>
      <c r="E49" s="153">
        <f t="shared" si="3"/>
        <v>0</v>
      </c>
      <c r="F49" s="84"/>
      <c r="G49" s="155" t="str">
        <f t="shared" si="2"/>
        <v/>
      </c>
    </row>
    <row r="50" spans="2:7" s="39" customFormat="1" x14ac:dyDescent="0.3">
      <c r="B50" s="83"/>
      <c r="C50" s="96"/>
      <c r="D50" s="92"/>
      <c r="E50" s="153">
        <f t="shared" si="3"/>
        <v>0</v>
      </c>
      <c r="F50" s="84"/>
      <c r="G50" s="155" t="str">
        <f t="shared" si="2"/>
        <v/>
      </c>
    </row>
    <row r="51" spans="2:7" s="39" customFormat="1" x14ac:dyDescent="0.3">
      <c r="B51" s="83"/>
      <c r="C51" s="96"/>
      <c r="D51" s="92"/>
      <c r="E51" s="153">
        <f t="shared" si="3"/>
        <v>0</v>
      </c>
      <c r="F51" s="84"/>
      <c r="G51" s="155" t="str">
        <f t="shared" si="2"/>
        <v/>
      </c>
    </row>
    <row r="52" spans="2:7" s="39" customFormat="1" x14ac:dyDescent="0.3">
      <c r="B52" s="83"/>
      <c r="C52" s="96"/>
      <c r="D52" s="92"/>
      <c r="E52" s="153">
        <f t="shared" si="3"/>
        <v>0</v>
      </c>
      <c r="F52" s="84"/>
      <c r="G52" s="155" t="str">
        <f t="shared" si="2"/>
        <v/>
      </c>
    </row>
    <row r="53" spans="2:7" s="39" customFormat="1" x14ac:dyDescent="0.3">
      <c r="B53" s="83"/>
      <c r="C53" s="96"/>
      <c r="D53" s="92"/>
      <c r="E53" s="153">
        <f t="shared" si="3"/>
        <v>0</v>
      </c>
      <c r="F53" s="84"/>
      <c r="G53" s="155" t="str">
        <f t="shared" si="2"/>
        <v/>
      </c>
    </row>
    <row r="54" spans="2:7" s="39" customFormat="1" x14ac:dyDescent="0.3">
      <c r="B54" s="83"/>
      <c r="C54" s="96"/>
      <c r="D54" s="92"/>
      <c r="E54" s="153">
        <f t="shared" si="3"/>
        <v>0</v>
      </c>
      <c r="F54" s="84"/>
      <c r="G54" s="155" t="str">
        <f t="shared" si="2"/>
        <v/>
      </c>
    </row>
    <row r="55" spans="2:7" s="39" customFormat="1" x14ac:dyDescent="0.3">
      <c r="B55" s="83"/>
      <c r="C55" s="96"/>
      <c r="D55" s="92"/>
      <c r="E55" s="153">
        <f t="shared" si="3"/>
        <v>0</v>
      </c>
      <c r="F55" s="84"/>
      <c r="G55" s="155" t="str">
        <f t="shared" si="2"/>
        <v/>
      </c>
    </row>
    <row r="56" spans="2:7" s="39" customFormat="1" x14ac:dyDescent="0.3">
      <c r="B56" s="83"/>
      <c r="C56" s="96"/>
      <c r="D56" s="92"/>
      <c r="E56" s="153">
        <f t="shared" si="3"/>
        <v>0</v>
      </c>
      <c r="F56" s="84"/>
      <c r="G56" s="155" t="str">
        <f t="shared" si="2"/>
        <v/>
      </c>
    </row>
    <row r="57" spans="2:7" s="39" customFormat="1" x14ac:dyDescent="0.3">
      <c r="B57" s="83"/>
      <c r="C57" s="96"/>
      <c r="D57" s="92"/>
      <c r="E57" s="153">
        <f t="shared" si="3"/>
        <v>0</v>
      </c>
      <c r="F57" s="84"/>
      <c r="G57" s="155" t="str">
        <f t="shared" si="2"/>
        <v/>
      </c>
    </row>
    <row r="58" spans="2:7" s="39" customFormat="1" x14ac:dyDescent="0.3">
      <c r="B58" s="83"/>
      <c r="C58" s="96"/>
      <c r="D58" s="92"/>
      <c r="E58" s="153">
        <f t="shared" si="3"/>
        <v>0</v>
      </c>
      <c r="F58" s="84"/>
      <c r="G58" s="155" t="str">
        <f t="shared" si="2"/>
        <v/>
      </c>
    </row>
    <row r="59" spans="2:7" s="39" customFormat="1" x14ac:dyDescent="0.3">
      <c r="B59" s="83"/>
      <c r="C59" s="96"/>
      <c r="D59" s="92"/>
      <c r="E59" s="153">
        <f t="shared" si="3"/>
        <v>0</v>
      </c>
      <c r="F59" s="84"/>
      <c r="G59" s="155" t="str">
        <f t="shared" si="2"/>
        <v/>
      </c>
    </row>
    <row r="60" spans="2:7" s="39" customFormat="1" x14ac:dyDescent="0.3">
      <c r="B60" s="83"/>
      <c r="C60" s="96"/>
      <c r="D60" s="92"/>
      <c r="E60" s="153">
        <f t="shared" si="3"/>
        <v>0</v>
      </c>
      <c r="F60" s="84"/>
      <c r="G60" s="155" t="str">
        <f t="shared" si="2"/>
        <v/>
      </c>
    </row>
    <row r="61" spans="2:7" s="39" customFormat="1" x14ac:dyDescent="0.3">
      <c r="B61" s="83"/>
      <c r="C61" s="96"/>
      <c r="D61" s="92"/>
      <c r="E61" s="153">
        <f t="shared" si="3"/>
        <v>0</v>
      </c>
      <c r="F61" s="84"/>
      <c r="G61" s="155" t="str">
        <f t="shared" si="2"/>
        <v/>
      </c>
    </row>
    <row r="62" spans="2:7" s="39" customFormat="1" x14ac:dyDescent="0.3">
      <c r="B62" s="83"/>
      <c r="C62" s="96"/>
      <c r="D62" s="92"/>
      <c r="E62" s="153">
        <f t="shared" si="3"/>
        <v>0</v>
      </c>
      <c r="F62" s="84"/>
      <c r="G62" s="155" t="str">
        <f t="shared" si="2"/>
        <v/>
      </c>
    </row>
    <row r="63" spans="2:7" s="39" customFormat="1" x14ac:dyDescent="0.3">
      <c r="B63" s="83"/>
      <c r="C63" s="96"/>
      <c r="D63" s="92"/>
      <c r="E63" s="153">
        <f t="shared" si="3"/>
        <v>0</v>
      </c>
      <c r="F63" s="84"/>
      <c r="G63" s="155" t="str">
        <f t="shared" si="2"/>
        <v/>
      </c>
    </row>
    <row r="64" spans="2:7" s="39" customFormat="1" x14ac:dyDescent="0.3">
      <c r="B64" s="83"/>
      <c r="C64" s="96"/>
      <c r="D64" s="92"/>
      <c r="E64" s="153">
        <f t="shared" si="3"/>
        <v>0</v>
      </c>
      <c r="F64" s="84"/>
      <c r="G64" s="155" t="str">
        <f t="shared" si="2"/>
        <v/>
      </c>
    </row>
    <row r="65" spans="2:7" s="39" customFormat="1" x14ac:dyDescent="0.3">
      <c r="B65" s="83"/>
      <c r="C65" s="96"/>
      <c r="D65" s="92"/>
      <c r="E65" s="153">
        <f t="shared" si="3"/>
        <v>0</v>
      </c>
      <c r="F65" s="84"/>
      <c r="G65" s="155" t="str">
        <f t="shared" si="2"/>
        <v/>
      </c>
    </row>
    <row r="66" spans="2:7" s="39" customFormat="1" x14ac:dyDescent="0.3">
      <c r="B66" s="83"/>
      <c r="C66" s="96"/>
      <c r="D66" s="92"/>
      <c r="E66" s="153">
        <f t="shared" si="3"/>
        <v>0</v>
      </c>
      <c r="F66" s="84"/>
      <c r="G66" s="155" t="str">
        <f t="shared" si="2"/>
        <v/>
      </c>
    </row>
    <row r="67" spans="2:7" s="39" customFormat="1" x14ac:dyDescent="0.3">
      <c r="B67" s="83"/>
      <c r="C67" s="96"/>
      <c r="D67" s="92"/>
      <c r="E67" s="153">
        <f t="shared" si="3"/>
        <v>0</v>
      </c>
      <c r="F67" s="84"/>
      <c r="G67" s="155" t="str">
        <f t="shared" si="2"/>
        <v/>
      </c>
    </row>
    <row r="68" spans="2:7" s="39" customFormat="1" x14ac:dyDescent="0.3">
      <c r="B68" s="83"/>
      <c r="C68" s="96"/>
      <c r="D68" s="92"/>
      <c r="E68" s="153">
        <f t="shared" si="3"/>
        <v>0</v>
      </c>
      <c r="F68" s="84"/>
      <c r="G68" s="155" t="str">
        <f t="shared" si="2"/>
        <v/>
      </c>
    </row>
    <row r="69" spans="2:7" s="39" customFormat="1" x14ac:dyDescent="0.3">
      <c r="B69" s="83"/>
      <c r="C69" s="96"/>
      <c r="D69" s="92"/>
      <c r="E69" s="153">
        <f t="shared" si="3"/>
        <v>0</v>
      </c>
      <c r="F69" s="84"/>
      <c r="G69" s="155" t="str">
        <f t="shared" si="2"/>
        <v/>
      </c>
    </row>
    <row r="70" spans="2:7" s="39" customFormat="1" x14ac:dyDescent="0.3">
      <c r="B70" s="83"/>
      <c r="C70" s="96"/>
      <c r="D70" s="92"/>
      <c r="E70" s="153">
        <f t="shared" si="3"/>
        <v>0</v>
      </c>
      <c r="F70" s="84"/>
      <c r="G70" s="155" t="str">
        <f t="shared" si="2"/>
        <v/>
      </c>
    </row>
    <row r="71" spans="2:7" s="39" customFormat="1" x14ac:dyDescent="0.3">
      <c r="B71" s="83"/>
      <c r="C71" s="96"/>
      <c r="D71" s="92"/>
      <c r="E71" s="153">
        <f t="shared" si="3"/>
        <v>0</v>
      </c>
      <c r="F71" s="84"/>
      <c r="G71" s="155" t="str">
        <f t="shared" si="2"/>
        <v/>
      </c>
    </row>
    <row r="72" spans="2:7" s="39" customFormat="1" x14ac:dyDescent="0.3">
      <c r="B72" s="83"/>
      <c r="C72" s="96"/>
      <c r="D72" s="92"/>
      <c r="E72" s="153">
        <f t="shared" si="3"/>
        <v>0</v>
      </c>
      <c r="F72" s="84"/>
      <c r="G72" s="155" t="str">
        <f t="shared" si="2"/>
        <v/>
      </c>
    </row>
    <row r="73" spans="2:7" s="39" customFormat="1" x14ac:dyDescent="0.3">
      <c r="B73" s="83"/>
      <c r="C73" s="96"/>
      <c r="D73" s="92"/>
      <c r="E73" s="153">
        <f t="shared" si="3"/>
        <v>0</v>
      </c>
      <c r="F73" s="84"/>
      <c r="G73" s="155" t="str">
        <f t="shared" si="2"/>
        <v/>
      </c>
    </row>
    <row r="74" spans="2:7" s="39" customFormat="1" x14ac:dyDescent="0.3">
      <c r="B74" s="83"/>
      <c r="C74" s="96"/>
      <c r="D74" s="92"/>
      <c r="E74" s="153">
        <f t="shared" si="3"/>
        <v>0</v>
      </c>
      <c r="F74" s="84"/>
      <c r="G74" s="155" t="str">
        <f t="shared" si="2"/>
        <v/>
      </c>
    </row>
    <row r="75" spans="2:7" s="39" customFormat="1" x14ac:dyDescent="0.3">
      <c r="B75" s="83"/>
      <c r="C75" s="96"/>
      <c r="D75" s="92"/>
      <c r="E75" s="153">
        <f t="shared" si="3"/>
        <v>0</v>
      </c>
      <c r="F75" s="84"/>
      <c r="G75" s="155" t="str">
        <f t="shared" si="2"/>
        <v/>
      </c>
    </row>
    <row r="76" spans="2:7" s="39" customFormat="1" x14ac:dyDescent="0.3">
      <c r="B76" s="83"/>
      <c r="C76" s="96"/>
      <c r="D76" s="92"/>
      <c r="E76" s="153">
        <f t="shared" si="3"/>
        <v>0</v>
      </c>
      <c r="F76" s="84"/>
      <c r="G76" s="155" t="str">
        <f t="shared" ref="G76:G88" si="4">IFERROR(E76/F76,"")</f>
        <v/>
      </c>
    </row>
    <row r="77" spans="2:7" s="39" customFormat="1" x14ac:dyDescent="0.3">
      <c r="B77" s="83"/>
      <c r="C77" s="96"/>
      <c r="D77" s="92"/>
      <c r="E77" s="153">
        <f t="shared" ref="E77:E88" si="5">IFERROR(SUM(C77:D77),"")</f>
        <v>0</v>
      </c>
      <c r="F77" s="84"/>
      <c r="G77" s="155" t="str">
        <f t="shared" si="4"/>
        <v/>
      </c>
    </row>
    <row r="78" spans="2:7" s="39" customFormat="1" x14ac:dyDescent="0.3">
      <c r="B78" s="83"/>
      <c r="C78" s="96"/>
      <c r="D78" s="92"/>
      <c r="E78" s="153">
        <f t="shared" si="5"/>
        <v>0</v>
      </c>
      <c r="F78" s="84"/>
      <c r="G78" s="155" t="str">
        <f t="shared" si="4"/>
        <v/>
      </c>
    </row>
    <row r="79" spans="2:7" s="39" customFormat="1" x14ac:dyDescent="0.3">
      <c r="B79" s="83"/>
      <c r="C79" s="96"/>
      <c r="D79" s="92"/>
      <c r="E79" s="153">
        <f t="shared" si="5"/>
        <v>0</v>
      </c>
      <c r="F79" s="84"/>
      <c r="G79" s="155" t="str">
        <f t="shared" si="4"/>
        <v/>
      </c>
    </row>
    <row r="80" spans="2:7" s="39" customFormat="1" x14ac:dyDescent="0.3">
      <c r="B80" s="83"/>
      <c r="C80" s="96"/>
      <c r="D80" s="92"/>
      <c r="E80" s="153">
        <f t="shared" si="5"/>
        <v>0</v>
      </c>
      <c r="F80" s="84"/>
      <c r="G80" s="155" t="str">
        <f t="shared" si="4"/>
        <v/>
      </c>
    </row>
    <row r="81" spans="2:7" s="39" customFormat="1" x14ac:dyDescent="0.3">
      <c r="B81" s="83"/>
      <c r="C81" s="96"/>
      <c r="D81" s="92"/>
      <c r="E81" s="153">
        <f t="shared" si="5"/>
        <v>0</v>
      </c>
      <c r="F81" s="84"/>
      <c r="G81" s="155" t="str">
        <f t="shared" si="4"/>
        <v/>
      </c>
    </row>
    <row r="82" spans="2:7" s="39" customFormat="1" x14ac:dyDescent="0.3">
      <c r="B82" s="83"/>
      <c r="C82" s="96"/>
      <c r="D82" s="92"/>
      <c r="E82" s="153">
        <f t="shared" si="5"/>
        <v>0</v>
      </c>
      <c r="F82" s="84"/>
      <c r="G82" s="155" t="str">
        <f t="shared" si="4"/>
        <v/>
      </c>
    </row>
    <row r="83" spans="2:7" s="39" customFormat="1" x14ac:dyDescent="0.3">
      <c r="B83" s="83"/>
      <c r="C83" s="96"/>
      <c r="D83" s="92"/>
      <c r="E83" s="153">
        <f t="shared" si="5"/>
        <v>0</v>
      </c>
      <c r="F83" s="84"/>
      <c r="G83" s="155" t="str">
        <f t="shared" si="4"/>
        <v/>
      </c>
    </row>
    <row r="84" spans="2:7" s="39" customFormat="1" x14ac:dyDescent="0.3">
      <c r="B84" s="83"/>
      <c r="C84" s="96"/>
      <c r="D84" s="92"/>
      <c r="E84" s="153">
        <f t="shared" si="5"/>
        <v>0</v>
      </c>
      <c r="F84" s="84"/>
      <c r="G84" s="155" t="str">
        <f t="shared" si="4"/>
        <v/>
      </c>
    </row>
    <row r="85" spans="2:7" s="39" customFormat="1" x14ac:dyDescent="0.3">
      <c r="B85" s="83"/>
      <c r="C85" s="96"/>
      <c r="D85" s="92"/>
      <c r="E85" s="153">
        <f t="shared" si="5"/>
        <v>0</v>
      </c>
      <c r="F85" s="84"/>
      <c r="G85" s="155" t="str">
        <f t="shared" si="4"/>
        <v/>
      </c>
    </row>
    <row r="86" spans="2:7" s="39" customFormat="1" x14ac:dyDescent="0.3">
      <c r="B86" s="83"/>
      <c r="C86" s="96"/>
      <c r="D86" s="92"/>
      <c r="E86" s="153">
        <f t="shared" si="5"/>
        <v>0</v>
      </c>
      <c r="F86" s="84"/>
      <c r="G86" s="155" t="str">
        <f t="shared" si="4"/>
        <v/>
      </c>
    </row>
    <row r="87" spans="2:7" s="39" customFormat="1" x14ac:dyDescent="0.3">
      <c r="B87" s="83"/>
      <c r="C87" s="96"/>
      <c r="D87" s="92"/>
      <c r="E87" s="153">
        <f t="shared" si="5"/>
        <v>0</v>
      </c>
      <c r="F87" s="84"/>
      <c r="G87" s="155" t="str">
        <f t="shared" si="4"/>
        <v/>
      </c>
    </row>
    <row r="88" spans="2:7" s="39" customFormat="1" ht="15.5" thickBot="1" x14ac:dyDescent="0.35">
      <c r="B88" s="85"/>
      <c r="C88" s="97"/>
      <c r="D88" s="93"/>
      <c r="E88" s="153">
        <f t="shared" si="5"/>
        <v>0</v>
      </c>
      <c r="F88" s="86"/>
      <c r="G88" s="155" t="str">
        <f t="shared" si="4"/>
        <v/>
      </c>
    </row>
  </sheetData>
  <mergeCells count="3">
    <mergeCell ref="B3:G3"/>
    <mergeCell ref="B4:G4"/>
    <mergeCell ref="C9:D9"/>
  </mergeCells>
  <phoneticPr fontId="3" type="noConversion"/>
  <conditionalFormatting sqref="E11:E88">
    <cfRule type="cellIs" dxfId="2" priority="3" operator="lessThan">
      <formula>0</formula>
    </cfRule>
  </conditionalFormatting>
  <conditionalFormatting sqref="G11:G22">
    <cfRule type="cellIs" dxfId="1" priority="2" operator="lessThan">
      <formula>0</formula>
    </cfRule>
  </conditionalFormatting>
  <conditionalFormatting sqref="G23:G88">
    <cfRule type="cellIs" dxfId="0" priority="1" operator="lessThan">
      <formula>0</formula>
    </cfRule>
  </conditionalFormatting>
  <pageMargins left="0.75" right="0.75" top="1" bottom="1" header="0.5" footer="0.5"/>
  <pageSetup paperSize="9" scale="75" orientation="landscape" r:id="rId1"/>
  <headerFooter alignWithMargins="0"/>
  <ignoredErrors>
    <ignoredError sqref="E11:E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4"/>
  <sheetViews>
    <sheetView topLeftCell="A39" zoomScaleNormal="100" workbookViewId="0">
      <selection activeCell="D40" sqref="D40"/>
    </sheetView>
  </sheetViews>
  <sheetFormatPr defaultColWidth="8.81640625" defaultRowHeight="15" x14ac:dyDescent="0.25"/>
  <cols>
    <col min="1" max="3" width="4.453125" style="29" customWidth="1"/>
    <col min="4" max="5" width="20.1796875" style="30" customWidth="1"/>
    <col min="6" max="6" width="13.7265625" style="30" customWidth="1"/>
    <col min="7" max="7" width="12.81640625" style="30" customWidth="1"/>
    <col min="8" max="8" width="12.453125" style="30" customWidth="1"/>
    <col min="9" max="9" width="13.453125" style="30" customWidth="1"/>
    <col min="10" max="10" width="13.26953125" style="30" customWidth="1"/>
    <col min="11" max="11" width="18.453125" style="30" customWidth="1"/>
    <col min="12" max="15" width="17.1796875" style="30" customWidth="1"/>
    <col min="16" max="16" width="27.1796875" style="31" customWidth="1"/>
    <col min="17" max="17" width="27.81640625" style="31" customWidth="1"/>
    <col min="18" max="16384" width="8.81640625" style="29"/>
  </cols>
  <sheetData>
    <row r="1" spans="1:17" s="24" customFormat="1" x14ac:dyDescent="0.25">
      <c r="D1" s="25"/>
      <c r="E1" s="26"/>
      <c r="F1" s="26"/>
      <c r="G1" s="26"/>
      <c r="H1" s="26"/>
      <c r="I1" s="26"/>
      <c r="J1" s="26"/>
      <c r="K1" s="26"/>
      <c r="L1" s="26"/>
      <c r="M1" s="26"/>
      <c r="N1" s="26"/>
      <c r="O1" s="26"/>
      <c r="P1" s="27"/>
      <c r="Q1" s="27"/>
    </row>
    <row r="2" spans="1:17" s="24" customFormat="1" x14ac:dyDescent="0.3">
      <c r="A2" s="28"/>
      <c r="B2" s="28"/>
      <c r="C2" s="28"/>
      <c r="D2" s="151" t="s">
        <v>41</v>
      </c>
      <c r="E2" s="23"/>
      <c r="F2" s="23"/>
      <c r="G2" s="23"/>
      <c r="H2" s="23"/>
      <c r="I2" s="23"/>
      <c r="J2" s="23"/>
      <c r="K2" s="26"/>
      <c r="L2" s="26"/>
      <c r="M2" s="26"/>
      <c r="N2" s="26"/>
      <c r="O2" s="26"/>
      <c r="P2" s="27"/>
      <c r="Q2" s="27"/>
    </row>
    <row r="3" spans="1:17" s="24" customFormat="1" x14ac:dyDescent="0.3">
      <c r="A3" s="28"/>
      <c r="B3" s="28"/>
      <c r="C3" s="28"/>
      <c r="D3" s="23"/>
      <c r="E3" s="23"/>
      <c r="F3" s="23"/>
      <c r="G3" s="23"/>
      <c r="H3" s="23"/>
      <c r="I3" s="23"/>
      <c r="J3" s="23"/>
      <c r="K3" s="26"/>
      <c r="L3" s="26"/>
      <c r="M3" s="26"/>
      <c r="N3" s="26"/>
      <c r="O3" s="26"/>
      <c r="P3" s="27"/>
      <c r="Q3" s="27"/>
    </row>
    <row r="4" spans="1:17" s="24" customFormat="1" x14ac:dyDescent="0.25">
      <c r="A4" s="28"/>
      <c r="B4" s="28"/>
      <c r="C4" s="28"/>
      <c r="D4" s="167" t="s">
        <v>86</v>
      </c>
      <c r="E4" s="167"/>
      <c r="F4" s="167"/>
      <c r="G4" s="167"/>
      <c r="H4" s="167"/>
      <c r="I4" s="167"/>
      <c r="J4" s="167"/>
      <c r="K4" s="167"/>
      <c r="L4" s="167"/>
      <c r="M4" s="167"/>
      <c r="N4" s="167"/>
      <c r="O4" s="167"/>
      <c r="P4" s="167"/>
      <c r="Q4" s="167"/>
    </row>
    <row r="5" spans="1:17" x14ac:dyDescent="0.3">
      <c r="A5" s="22"/>
      <c r="B5" s="22"/>
      <c r="C5" s="22"/>
      <c r="D5" s="75" t="s">
        <v>34</v>
      </c>
      <c r="E5" s="75"/>
      <c r="F5" s="75"/>
      <c r="G5" s="75"/>
      <c r="H5" s="75"/>
      <c r="I5" s="75"/>
      <c r="J5" s="75"/>
      <c r="K5" s="75"/>
      <c r="L5" s="75"/>
      <c r="M5" s="75"/>
      <c r="N5" s="75"/>
      <c r="O5" s="75"/>
      <c r="P5" s="75"/>
      <c r="Q5" s="29"/>
    </row>
    <row r="6" spans="1:17" x14ac:dyDescent="0.3">
      <c r="A6" s="22"/>
      <c r="B6" s="22"/>
      <c r="C6" s="22"/>
      <c r="D6" s="75" t="s">
        <v>62</v>
      </c>
      <c r="E6" s="75"/>
      <c r="F6" s="75"/>
      <c r="G6" s="75"/>
      <c r="H6" s="75"/>
      <c r="I6" s="75"/>
      <c r="J6" s="75"/>
      <c r="K6" s="75"/>
      <c r="L6" s="75"/>
      <c r="M6" s="75"/>
      <c r="N6" s="75"/>
      <c r="O6" s="75"/>
      <c r="P6" s="75"/>
      <c r="Q6" s="29"/>
    </row>
    <row r="7" spans="1:17" x14ac:dyDescent="0.3">
      <c r="A7" s="22"/>
      <c r="B7" s="22"/>
      <c r="C7" s="22"/>
      <c r="D7" s="75" t="s">
        <v>61</v>
      </c>
      <c r="E7" s="75"/>
      <c r="F7" s="75"/>
      <c r="G7" s="75"/>
      <c r="H7" s="75"/>
      <c r="I7" s="75"/>
      <c r="J7" s="75"/>
      <c r="K7" s="75"/>
      <c r="L7" s="75"/>
      <c r="M7" s="75"/>
      <c r="N7" s="75"/>
      <c r="O7" s="75"/>
      <c r="P7" s="75"/>
      <c r="Q7" s="29"/>
    </row>
    <row r="8" spans="1:17" x14ac:dyDescent="0.3">
      <c r="A8" s="22"/>
      <c r="B8" s="22"/>
      <c r="C8" s="22"/>
      <c r="D8" s="75"/>
      <c r="E8" s="75"/>
      <c r="F8" s="75"/>
      <c r="G8" s="75"/>
      <c r="H8" s="75"/>
      <c r="I8" s="75"/>
      <c r="J8" s="75"/>
      <c r="K8" s="75"/>
      <c r="L8" s="75"/>
      <c r="M8" s="75"/>
      <c r="N8" s="75"/>
      <c r="O8" s="75"/>
      <c r="P8" s="75"/>
      <c r="Q8" s="29"/>
    </row>
    <row r="9" spans="1:17" ht="15.5" thickBot="1" x14ac:dyDescent="0.3">
      <c r="A9" s="22"/>
      <c r="B9" s="22"/>
      <c r="C9" s="22"/>
      <c r="D9" s="21"/>
      <c r="E9" s="21"/>
      <c r="F9" s="21"/>
      <c r="G9" s="21"/>
      <c r="H9" s="21"/>
      <c r="I9" s="21"/>
      <c r="J9" s="21"/>
      <c r="K9" s="21"/>
      <c r="L9" s="21"/>
      <c r="M9" s="21"/>
      <c r="N9" s="21"/>
      <c r="O9" s="21"/>
      <c r="P9" s="21"/>
      <c r="Q9" s="29"/>
    </row>
    <row r="10" spans="1:17" s="134" customFormat="1" ht="33.75" customHeight="1" thickBot="1" x14ac:dyDescent="0.3">
      <c r="A10" s="130"/>
      <c r="B10" s="130"/>
      <c r="C10" s="130"/>
      <c r="D10" s="129" t="s">
        <v>110</v>
      </c>
      <c r="E10" s="179" t="s">
        <v>106</v>
      </c>
      <c r="F10" s="180"/>
      <c r="G10" s="180"/>
      <c r="H10" s="180"/>
      <c r="I10" s="180"/>
      <c r="J10" s="180"/>
      <c r="K10" s="180"/>
      <c r="L10" s="180"/>
      <c r="M10" s="181"/>
      <c r="N10" s="131"/>
      <c r="O10" s="131"/>
      <c r="P10" s="132" t="s">
        <v>107</v>
      </c>
      <c r="Q10" s="133"/>
    </row>
    <row r="11" spans="1:17" x14ac:dyDescent="0.25">
      <c r="D11" s="170" t="s">
        <v>36</v>
      </c>
      <c r="E11" s="176" t="s">
        <v>56</v>
      </c>
      <c r="F11" s="172" t="s">
        <v>57</v>
      </c>
      <c r="G11" s="172"/>
      <c r="H11" s="172"/>
      <c r="I11" s="172"/>
      <c r="J11" s="173"/>
      <c r="K11" s="170" t="s">
        <v>67</v>
      </c>
      <c r="L11" s="170" t="s">
        <v>38</v>
      </c>
      <c r="M11" s="170" t="s">
        <v>39</v>
      </c>
      <c r="N11" s="182" t="s">
        <v>33</v>
      </c>
      <c r="O11" s="174" t="s">
        <v>42</v>
      </c>
      <c r="P11" s="178" t="s">
        <v>35</v>
      </c>
      <c r="Q11" s="184" t="s">
        <v>100</v>
      </c>
    </row>
    <row r="12" spans="1:17" ht="27.5" thickBot="1" x14ac:dyDescent="0.3">
      <c r="D12" s="171"/>
      <c r="E12" s="177"/>
      <c r="F12" s="78" t="s">
        <v>31</v>
      </c>
      <c r="G12" s="78" t="s">
        <v>97</v>
      </c>
      <c r="H12" s="78" t="s">
        <v>98</v>
      </c>
      <c r="I12" s="78" t="s">
        <v>32</v>
      </c>
      <c r="J12" s="78" t="s">
        <v>99</v>
      </c>
      <c r="K12" s="171"/>
      <c r="L12" s="171"/>
      <c r="M12" s="171"/>
      <c r="N12" s="183"/>
      <c r="O12" s="175"/>
      <c r="P12" s="171"/>
      <c r="Q12" s="185"/>
    </row>
    <row r="13" spans="1:17" s="100" customFormat="1" ht="14" thickTop="1" x14ac:dyDescent="0.3">
      <c r="D13" s="113">
        <v>42370</v>
      </c>
      <c r="E13" s="114">
        <v>1.9</v>
      </c>
      <c r="F13" s="103">
        <v>0</v>
      </c>
      <c r="G13" s="103">
        <v>0</v>
      </c>
      <c r="H13" s="103">
        <v>0</v>
      </c>
      <c r="I13" s="103">
        <v>0</v>
      </c>
      <c r="J13" s="103">
        <v>0.22</v>
      </c>
      <c r="K13" s="103">
        <v>0</v>
      </c>
      <c r="L13" s="103">
        <v>3</v>
      </c>
      <c r="M13" s="103">
        <v>0</v>
      </c>
      <c r="N13" s="117">
        <f t="shared" ref="N13:N44" si="0">SUM(E13:M13)</f>
        <v>5.12</v>
      </c>
      <c r="O13" s="87">
        <f>N13/(N13+('Mixed commercial waste data'!E11))*100</f>
        <v>61.170848267622461</v>
      </c>
      <c r="P13" s="80">
        <v>4005</v>
      </c>
      <c r="Q13" s="98">
        <f>IFERROR(N13/P13,"")*1000</f>
        <v>1.2784019975031211</v>
      </c>
    </row>
    <row r="14" spans="1:17" s="100" customFormat="1" ht="13.5" x14ac:dyDescent="0.3">
      <c r="D14" s="82">
        <v>42401</v>
      </c>
      <c r="E14" s="107">
        <v>1.95</v>
      </c>
      <c r="F14" s="104">
        <v>0</v>
      </c>
      <c r="G14" s="104">
        <v>0</v>
      </c>
      <c r="H14" s="104">
        <v>0</v>
      </c>
      <c r="I14" s="104">
        <v>0</v>
      </c>
      <c r="J14" s="104">
        <v>0.2</v>
      </c>
      <c r="K14" s="104">
        <v>0</v>
      </c>
      <c r="L14" s="104">
        <v>3.08</v>
      </c>
      <c r="M14" s="118">
        <v>0</v>
      </c>
      <c r="N14" s="99">
        <f t="shared" si="0"/>
        <v>5.23</v>
      </c>
      <c r="O14" s="87">
        <f>N14/(N14+('Mixed commercial waste data'!E12))*100</f>
        <v>61.457109283196246</v>
      </c>
      <c r="P14" s="81">
        <v>4040</v>
      </c>
      <c r="Q14" s="98">
        <f t="shared" ref="Q14:Q24" si="1">IFERROR(N14/P14,"")*1000</f>
        <v>1.2945544554455446</v>
      </c>
    </row>
    <row r="15" spans="1:17" s="100" customFormat="1" ht="13.5" x14ac:dyDescent="0.3">
      <c r="D15" s="82">
        <v>42430</v>
      </c>
      <c r="E15" s="107">
        <v>2.7</v>
      </c>
      <c r="F15" s="104">
        <v>0</v>
      </c>
      <c r="G15" s="104">
        <v>0</v>
      </c>
      <c r="H15" s="104">
        <v>0</v>
      </c>
      <c r="I15" s="104">
        <v>0</v>
      </c>
      <c r="J15" s="104">
        <v>0.18</v>
      </c>
      <c r="K15" s="104">
        <v>0.02</v>
      </c>
      <c r="L15" s="104">
        <v>3.7</v>
      </c>
      <c r="M15" s="118">
        <v>0</v>
      </c>
      <c r="N15" s="99">
        <f t="shared" si="0"/>
        <v>6.6000000000000005</v>
      </c>
      <c r="O15" s="87">
        <f>N15/(N15+('Mixed commercial waste data'!E13))*100</f>
        <v>61.624649859943979</v>
      </c>
      <c r="P15" s="81">
        <v>5100</v>
      </c>
      <c r="Q15" s="98">
        <f t="shared" si="1"/>
        <v>1.2941176470588236</v>
      </c>
    </row>
    <row r="16" spans="1:17" s="100" customFormat="1" ht="13.5" x14ac:dyDescent="0.3">
      <c r="D16" s="82">
        <v>42461</v>
      </c>
      <c r="E16" s="107">
        <v>2.1</v>
      </c>
      <c r="F16" s="104">
        <v>0</v>
      </c>
      <c r="G16" s="104">
        <v>0</v>
      </c>
      <c r="H16" s="104">
        <v>0</v>
      </c>
      <c r="I16" s="104">
        <v>0</v>
      </c>
      <c r="J16" s="104">
        <v>0.18</v>
      </c>
      <c r="K16" s="104">
        <v>0</v>
      </c>
      <c r="L16" s="104">
        <v>2.9</v>
      </c>
      <c r="M16" s="118">
        <v>0</v>
      </c>
      <c r="N16" s="99">
        <f t="shared" si="0"/>
        <v>5.18</v>
      </c>
      <c r="O16" s="87">
        <f>N16/(N16+('Mixed commercial waste data'!E14))*100</f>
        <v>61.813842482100242</v>
      </c>
      <c r="P16" s="81">
        <v>4100</v>
      </c>
      <c r="Q16" s="98">
        <f t="shared" si="1"/>
        <v>1.2634146341463415</v>
      </c>
    </row>
    <row r="17" spans="4:17" s="100" customFormat="1" ht="13.5" x14ac:dyDescent="0.3">
      <c r="D17" s="82">
        <v>42491</v>
      </c>
      <c r="E17" s="107">
        <v>2</v>
      </c>
      <c r="F17" s="104">
        <v>0</v>
      </c>
      <c r="G17" s="104">
        <v>0</v>
      </c>
      <c r="H17" s="104">
        <v>0</v>
      </c>
      <c r="I17" s="104">
        <v>0</v>
      </c>
      <c r="J17" s="104">
        <v>0.19</v>
      </c>
      <c r="K17" s="104">
        <v>0</v>
      </c>
      <c r="L17" s="104">
        <v>2.5099999999999998</v>
      </c>
      <c r="M17" s="118">
        <v>0</v>
      </c>
      <c r="N17" s="99">
        <f t="shared" si="0"/>
        <v>4.6999999999999993</v>
      </c>
      <c r="O17" s="87">
        <f>N17/(N17+('Mixed commercial waste data'!E15))*100</f>
        <v>59.119496855345908</v>
      </c>
      <c r="P17" s="81">
        <v>4080</v>
      </c>
      <c r="Q17" s="98">
        <f t="shared" si="1"/>
        <v>1.1519607843137254</v>
      </c>
    </row>
    <row r="18" spans="4:17" s="100" customFormat="1" ht="13.5" x14ac:dyDescent="0.3">
      <c r="D18" s="82">
        <v>42522</v>
      </c>
      <c r="E18" s="107">
        <v>1.8</v>
      </c>
      <c r="F18" s="104">
        <v>0</v>
      </c>
      <c r="G18" s="104">
        <v>0</v>
      </c>
      <c r="H18" s="104">
        <v>0</v>
      </c>
      <c r="I18" s="104">
        <v>0</v>
      </c>
      <c r="J18" s="104">
        <v>0.2</v>
      </c>
      <c r="K18" s="104">
        <v>0.02</v>
      </c>
      <c r="L18" s="104">
        <v>3.7</v>
      </c>
      <c r="M18" s="118">
        <v>0</v>
      </c>
      <c r="N18" s="99">
        <f t="shared" si="0"/>
        <v>5.7200000000000006</v>
      </c>
      <c r="O18" s="87">
        <f>N18/(N18+('Mixed commercial waste data'!E16))*100</f>
        <v>58.248472505091655</v>
      </c>
      <c r="P18" s="81">
        <v>5125</v>
      </c>
      <c r="Q18" s="98">
        <f t="shared" si="1"/>
        <v>1.1160975609756099</v>
      </c>
    </row>
    <row r="19" spans="4:17" s="100" customFormat="1" ht="13.5" x14ac:dyDescent="0.3">
      <c r="D19" s="82">
        <v>42552</v>
      </c>
      <c r="E19" s="107">
        <v>1.9</v>
      </c>
      <c r="F19" s="104">
        <v>0</v>
      </c>
      <c r="G19" s="104">
        <v>0</v>
      </c>
      <c r="H19" s="104">
        <v>0</v>
      </c>
      <c r="I19" s="104">
        <v>0</v>
      </c>
      <c r="J19" s="104">
        <v>0.22</v>
      </c>
      <c r="K19" s="104">
        <v>0</v>
      </c>
      <c r="L19" s="104">
        <v>3.05</v>
      </c>
      <c r="M19" s="118">
        <v>0</v>
      </c>
      <c r="N19" s="99">
        <f t="shared" si="0"/>
        <v>5.17</v>
      </c>
      <c r="O19" s="87">
        <f>N19/(N19+('Mixed commercial waste data'!E17))*100</f>
        <v>62.139423076923073</v>
      </c>
      <c r="P19" s="80">
        <v>4000</v>
      </c>
      <c r="Q19" s="98">
        <f t="shared" si="1"/>
        <v>1.2925</v>
      </c>
    </row>
    <row r="20" spans="4:17" s="100" customFormat="1" ht="13.5" x14ac:dyDescent="0.3">
      <c r="D20" s="82">
        <v>42583</v>
      </c>
      <c r="E20" s="107">
        <v>1.99</v>
      </c>
      <c r="F20" s="104">
        <v>0</v>
      </c>
      <c r="G20" s="104">
        <v>0</v>
      </c>
      <c r="H20" s="104">
        <v>0</v>
      </c>
      <c r="I20" s="104">
        <v>0</v>
      </c>
      <c r="J20" s="104">
        <v>0.22</v>
      </c>
      <c r="K20" s="104">
        <v>0</v>
      </c>
      <c r="L20" s="104">
        <v>3.13</v>
      </c>
      <c r="M20" s="118">
        <v>0</v>
      </c>
      <c r="N20" s="99">
        <f t="shared" si="0"/>
        <v>5.34</v>
      </c>
      <c r="O20" s="87">
        <f>N20/(N20+('Mixed commercial waste data'!E18))*100</f>
        <v>62.529274004683842</v>
      </c>
      <c r="P20" s="81">
        <v>4100</v>
      </c>
      <c r="Q20" s="98">
        <f t="shared" si="1"/>
        <v>1.3024390243902437</v>
      </c>
    </row>
    <row r="21" spans="4:17" s="100" customFormat="1" ht="13.5" x14ac:dyDescent="0.3">
      <c r="D21" s="82">
        <v>42614</v>
      </c>
      <c r="E21" s="107">
        <v>1.88</v>
      </c>
      <c r="F21" s="104">
        <v>0</v>
      </c>
      <c r="G21" s="104">
        <v>0</v>
      </c>
      <c r="H21" s="104">
        <v>0</v>
      </c>
      <c r="I21" s="104">
        <v>0</v>
      </c>
      <c r="J21" s="104">
        <v>0.24</v>
      </c>
      <c r="K21" s="104">
        <v>0.02</v>
      </c>
      <c r="L21" s="104">
        <v>3.25</v>
      </c>
      <c r="M21" s="118">
        <v>0</v>
      </c>
      <c r="N21" s="99">
        <f t="shared" si="0"/>
        <v>5.3900000000000006</v>
      </c>
      <c r="O21" s="87">
        <f>N21/(N21+('Mixed commercial waste data'!E19))*100</f>
        <v>57.401490947816825</v>
      </c>
      <c r="P21" s="81">
        <v>4150</v>
      </c>
      <c r="Q21" s="98">
        <f t="shared" si="1"/>
        <v>1.2987951807228917</v>
      </c>
    </row>
    <row r="22" spans="4:17" s="100" customFormat="1" ht="13.5" x14ac:dyDescent="0.3">
      <c r="D22" s="82">
        <v>42644</v>
      </c>
      <c r="E22" s="107">
        <v>2</v>
      </c>
      <c r="F22" s="104">
        <v>0</v>
      </c>
      <c r="G22" s="104">
        <v>0</v>
      </c>
      <c r="H22" s="104">
        <v>0</v>
      </c>
      <c r="I22" s="104">
        <v>0</v>
      </c>
      <c r="J22" s="104">
        <v>0.21</v>
      </c>
      <c r="K22" s="104">
        <v>0</v>
      </c>
      <c r="L22" s="104">
        <v>3.01</v>
      </c>
      <c r="M22" s="118">
        <v>0</v>
      </c>
      <c r="N22" s="99">
        <f t="shared" si="0"/>
        <v>5.22</v>
      </c>
      <c r="O22" s="87">
        <f>N22/(N22+('Mixed commercial waste data'!E20))*100</f>
        <v>61.629279811098002</v>
      </c>
      <c r="P22" s="81">
        <v>4005</v>
      </c>
      <c r="Q22" s="98">
        <f t="shared" si="1"/>
        <v>1.303370786516854</v>
      </c>
    </row>
    <row r="23" spans="4:17" s="100" customFormat="1" ht="13.5" x14ac:dyDescent="0.3">
      <c r="D23" s="82">
        <v>42675</v>
      </c>
      <c r="E23" s="107">
        <v>2.0299999999999998</v>
      </c>
      <c r="F23" s="104">
        <v>0</v>
      </c>
      <c r="G23" s="104">
        <v>0</v>
      </c>
      <c r="H23" s="104">
        <v>0</v>
      </c>
      <c r="I23" s="104">
        <v>0</v>
      </c>
      <c r="J23" s="104">
        <v>0.2</v>
      </c>
      <c r="K23" s="104">
        <v>0</v>
      </c>
      <c r="L23" s="104">
        <v>2.78</v>
      </c>
      <c r="M23" s="118">
        <v>0</v>
      </c>
      <c r="N23" s="99">
        <f t="shared" si="0"/>
        <v>5.01</v>
      </c>
      <c r="O23" s="87">
        <f>N23/(N23+('Mixed commercial waste data'!E21))*100</f>
        <v>62.313432835820905</v>
      </c>
      <c r="P23" s="81">
        <v>3800</v>
      </c>
      <c r="Q23" s="98">
        <f t="shared" si="1"/>
        <v>1.3184210526315789</v>
      </c>
    </row>
    <row r="24" spans="4:17" s="100" customFormat="1" ht="13.5" x14ac:dyDescent="0.3">
      <c r="D24" s="82">
        <v>42705</v>
      </c>
      <c r="E24" s="107">
        <v>2.75</v>
      </c>
      <c r="F24" s="104">
        <v>0</v>
      </c>
      <c r="G24" s="104">
        <v>0</v>
      </c>
      <c r="H24" s="104">
        <v>0</v>
      </c>
      <c r="I24" s="104">
        <v>0</v>
      </c>
      <c r="J24" s="104">
        <v>0.24</v>
      </c>
      <c r="K24" s="104">
        <v>0.02</v>
      </c>
      <c r="L24" s="104">
        <v>3.74</v>
      </c>
      <c r="M24" s="118">
        <v>0</v>
      </c>
      <c r="N24" s="99">
        <f t="shared" si="0"/>
        <v>6.75</v>
      </c>
      <c r="O24" s="87">
        <f>N24/(N24+('Mixed commercial waste data'!E22))*100</f>
        <v>64.102564102564102</v>
      </c>
      <c r="P24" s="81">
        <v>4900</v>
      </c>
      <c r="Q24" s="98">
        <f t="shared" si="1"/>
        <v>1.3775510204081634</v>
      </c>
    </row>
    <row r="25" spans="4:17" s="100" customFormat="1" ht="13.5" x14ac:dyDescent="0.3">
      <c r="D25" s="110"/>
      <c r="E25" s="108"/>
      <c r="F25" s="105"/>
      <c r="G25" s="105"/>
      <c r="H25" s="105"/>
      <c r="I25" s="105"/>
      <c r="J25" s="105"/>
      <c r="K25" s="105"/>
      <c r="L25" s="105"/>
      <c r="M25" s="106"/>
      <c r="N25" s="99">
        <f t="shared" si="0"/>
        <v>0</v>
      </c>
      <c r="O25" s="87" t="e">
        <f>N25/(N25+('Mixed commercial waste data'!E23))*100</f>
        <v>#DIV/0!</v>
      </c>
      <c r="P25" s="120"/>
      <c r="Q25" s="98" t="str">
        <f t="shared" ref="Q25:Q77" si="2">IFERROR(N25/P25,"")</f>
        <v/>
      </c>
    </row>
    <row r="26" spans="4:17" s="100" customFormat="1" ht="13.5" x14ac:dyDescent="0.3">
      <c r="D26" s="110"/>
      <c r="E26" s="108"/>
      <c r="F26" s="105"/>
      <c r="G26" s="105"/>
      <c r="H26" s="105"/>
      <c r="I26" s="105"/>
      <c r="J26" s="105"/>
      <c r="K26" s="105"/>
      <c r="L26" s="105"/>
      <c r="M26" s="106"/>
      <c r="N26" s="99">
        <f t="shared" si="0"/>
        <v>0</v>
      </c>
      <c r="O26" s="87" t="e">
        <f>N26/(N26+('Mixed commercial waste data'!E24))*100</f>
        <v>#DIV/0!</v>
      </c>
      <c r="P26" s="120"/>
      <c r="Q26" s="98" t="str">
        <f t="shared" si="2"/>
        <v/>
      </c>
    </row>
    <row r="27" spans="4:17" s="100" customFormat="1" ht="13.5" x14ac:dyDescent="0.3">
      <c r="D27" s="110"/>
      <c r="E27" s="108"/>
      <c r="F27" s="105"/>
      <c r="G27" s="105"/>
      <c r="H27" s="105"/>
      <c r="I27" s="105"/>
      <c r="J27" s="105"/>
      <c r="K27" s="105"/>
      <c r="L27" s="105"/>
      <c r="M27" s="106"/>
      <c r="N27" s="99">
        <f t="shared" si="0"/>
        <v>0</v>
      </c>
      <c r="O27" s="87" t="e">
        <f>N27/(N27+('Mixed commercial waste data'!E25))*100</f>
        <v>#DIV/0!</v>
      </c>
      <c r="P27" s="120"/>
      <c r="Q27" s="98" t="str">
        <f t="shared" si="2"/>
        <v/>
      </c>
    </row>
    <row r="28" spans="4:17" s="100" customFormat="1" ht="13.5" x14ac:dyDescent="0.3">
      <c r="D28" s="110"/>
      <c r="E28" s="108"/>
      <c r="F28" s="105"/>
      <c r="G28" s="105"/>
      <c r="H28" s="105"/>
      <c r="I28" s="105"/>
      <c r="J28" s="105"/>
      <c r="K28" s="105"/>
      <c r="L28" s="105"/>
      <c r="M28" s="106"/>
      <c r="N28" s="99">
        <f t="shared" si="0"/>
        <v>0</v>
      </c>
      <c r="O28" s="87" t="e">
        <f>N28/(N28+('Mixed commercial waste data'!E26))*100</f>
        <v>#DIV/0!</v>
      </c>
      <c r="P28" s="120"/>
      <c r="Q28" s="98" t="str">
        <f t="shared" si="2"/>
        <v/>
      </c>
    </row>
    <row r="29" spans="4:17" s="100" customFormat="1" ht="13.5" x14ac:dyDescent="0.3">
      <c r="D29" s="110"/>
      <c r="E29" s="108"/>
      <c r="F29" s="105"/>
      <c r="G29" s="105"/>
      <c r="H29" s="105"/>
      <c r="I29" s="105"/>
      <c r="J29" s="105"/>
      <c r="K29" s="105"/>
      <c r="L29" s="105"/>
      <c r="M29" s="106"/>
      <c r="N29" s="99">
        <f t="shared" si="0"/>
        <v>0</v>
      </c>
      <c r="O29" s="87" t="e">
        <f>N29/(N29+('Mixed commercial waste data'!E27))*100</f>
        <v>#DIV/0!</v>
      </c>
      <c r="P29" s="120"/>
      <c r="Q29" s="98" t="str">
        <f t="shared" si="2"/>
        <v/>
      </c>
    </row>
    <row r="30" spans="4:17" s="100" customFormat="1" ht="13.5" x14ac:dyDescent="0.3">
      <c r="D30" s="111"/>
      <c r="E30" s="109"/>
      <c r="F30" s="106"/>
      <c r="G30" s="106"/>
      <c r="H30" s="106"/>
      <c r="I30" s="106"/>
      <c r="J30" s="106"/>
      <c r="K30" s="106"/>
      <c r="L30" s="106"/>
      <c r="M30" s="106"/>
      <c r="N30" s="99">
        <f t="shared" si="0"/>
        <v>0</v>
      </c>
      <c r="O30" s="87" t="e">
        <f>N30/(N30+('Mixed commercial waste data'!E28))*100</f>
        <v>#DIV/0!</v>
      </c>
      <c r="P30" s="120"/>
      <c r="Q30" s="98" t="str">
        <f t="shared" si="2"/>
        <v/>
      </c>
    </row>
    <row r="31" spans="4:17" s="100" customFormat="1" ht="13.5" x14ac:dyDescent="0.3">
      <c r="D31" s="110"/>
      <c r="E31" s="108"/>
      <c r="F31" s="105"/>
      <c r="G31" s="105"/>
      <c r="H31" s="105"/>
      <c r="I31" s="105"/>
      <c r="J31" s="105"/>
      <c r="K31" s="105"/>
      <c r="L31" s="105"/>
      <c r="M31" s="106"/>
      <c r="N31" s="99">
        <f t="shared" si="0"/>
        <v>0</v>
      </c>
      <c r="O31" s="87" t="e">
        <f>N31/(N31+('Mixed commercial waste data'!E29))*100</f>
        <v>#DIV/0!</v>
      </c>
      <c r="P31" s="120"/>
      <c r="Q31" s="98" t="str">
        <f t="shared" si="2"/>
        <v/>
      </c>
    </row>
    <row r="32" spans="4:17" s="100" customFormat="1" ht="13.5" x14ac:dyDescent="0.3">
      <c r="D32" s="110"/>
      <c r="E32" s="108"/>
      <c r="F32" s="105"/>
      <c r="G32" s="105"/>
      <c r="H32" s="105"/>
      <c r="I32" s="105"/>
      <c r="J32" s="105"/>
      <c r="K32" s="105"/>
      <c r="L32" s="105"/>
      <c r="M32" s="106"/>
      <c r="N32" s="99">
        <f t="shared" si="0"/>
        <v>0</v>
      </c>
      <c r="O32" s="87" t="e">
        <f>N32/(N32+('Mixed commercial waste data'!E30))*100</f>
        <v>#DIV/0!</v>
      </c>
      <c r="P32" s="120"/>
      <c r="Q32" s="98" t="str">
        <f t="shared" si="2"/>
        <v/>
      </c>
    </row>
    <row r="33" spans="4:17" s="100" customFormat="1" ht="13.5" x14ac:dyDescent="0.3">
      <c r="D33" s="110"/>
      <c r="E33" s="108"/>
      <c r="F33" s="105"/>
      <c r="G33" s="105"/>
      <c r="H33" s="105"/>
      <c r="I33" s="105"/>
      <c r="J33" s="105"/>
      <c r="K33" s="105"/>
      <c r="L33" s="105"/>
      <c r="M33" s="106"/>
      <c r="N33" s="99">
        <f t="shared" si="0"/>
        <v>0</v>
      </c>
      <c r="O33" s="87" t="e">
        <f>N33/(N33+('Mixed commercial waste data'!E31))*100</f>
        <v>#DIV/0!</v>
      </c>
      <c r="P33" s="120"/>
      <c r="Q33" s="98" t="str">
        <f t="shared" si="2"/>
        <v/>
      </c>
    </row>
    <row r="34" spans="4:17" s="100" customFormat="1" ht="13.5" x14ac:dyDescent="0.3">
      <c r="D34" s="110"/>
      <c r="E34" s="108"/>
      <c r="F34" s="105"/>
      <c r="G34" s="105"/>
      <c r="H34" s="105"/>
      <c r="I34" s="105"/>
      <c r="J34" s="105"/>
      <c r="K34" s="105"/>
      <c r="L34" s="105"/>
      <c r="M34" s="106"/>
      <c r="N34" s="99">
        <f t="shared" si="0"/>
        <v>0</v>
      </c>
      <c r="O34" s="87" t="e">
        <f>N34/(N34+('Mixed commercial waste data'!E32))*100</f>
        <v>#DIV/0!</v>
      </c>
      <c r="P34" s="120"/>
      <c r="Q34" s="98" t="str">
        <f t="shared" si="2"/>
        <v/>
      </c>
    </row>
    <row r="35" spans="4:17" s="100" customFormat="1" ht="13.5" x14ac:dyDescent="0.3">
      <c r="D35" s="110"/>
      <c r="E35" s="108"/>
      <c r="F35" s="105"/>
      <c r="G35" s="105"/>
      <c r="H35" s="105"/>
      <c r="I35" s="105"/>
      <c r="J35" s="105"/>
      <c r="K35" s="105"/>
      <c r="L35" s="105"/>
      <c r="M35" s="106"/>
      <c r="N35" s="99">
        <f t="shared" si="0"/>
        <v>0</v>
      </c>
      <c r="O35" s="87" t="e">
        <f>N35/(N35+('Mixed commercial waste data'!E33))*100</f>
        <v>#DIV/0!</v>
      </c>
      <c r="P35" s="120"/>
      <c r="Q35" s="98" t="str">
        <f t="shared" si="2"/>
        <v/>
      </c>
    </row>
    <row r="36" spans="4:17" s="100" customFormat="1" ht="13.5" x14ac:dyDescent="0.3">
      <c r="D36" s="110"/>
      <c r="E36" s="108"/>
      <c r="F36" s="105"/>
      <c r="G36" s="105"/>
      <c r="H36" s="105"/>
      <c r="I36" s="105"/>
      <c r="J36" s="105"/>
      <c r="K36" s="105"/>
      <c r="L36" s="105"/>
      <c r="M36" s="106"/>
      <c r="N36" s="99">
        <f t="shared" si="0"/>
        <v>0</v>
      </c>
      <c r="O36" s="87" t="e">
        <f>N36/(N36+('Mixed commercial waste data'!E34))*100</f>
        <v>#DIV/0!</v>
      </c>
      <c r="P36" s="120"/>
      <c r="Q36" s="98" t="str">
        <f t="shared" si="2"/>
        <v/>
      </c>
    </row>
    <row r="37" spans="4:17" s="100" customFormat="1" ht="13.5" x14ac:dyDescent="0.3">
      <c r="D37" s="110"/>
      <c r="E37" s="108"/>
      <c r="F37" s="105"/>
      <c r="G37" s="105"/>
      <c r="H37" s="105"/>
      <c r="I37" s="105"/>
      <c r="J37" s="105"/>
      <c r="K37" s="105"/>
      <c r="L37" s="105"/>
      <c r="M37" s="106"/>
      <c r="N37" s="99">
        <f t="shared" si="0"/>
        <v>0</v>
      </c>
      <c r="O37" s="87" t="e">
        <f>N37/(N37+('Mixed commercial waste data'!E35))*100</f>
        <v>#DIV/0!</v>
      </c>
      <c r="P37" s="120"/>
      <c r="Q37" s="98" t="str">
        <f t="shared" si="2"/>
        <v/>
      </c>
    </row>
    <row r="38" spans="4:17" s="100" customFormat="1" ht="13.5" x14ac:dyDescent="0.3">
      <c r="D38" s="110"/>
      <c r="E38" s="108"/>
      <c r="F38" s="105"/>
      <c r="G38" s="105"/>
      <c r="H38" s="105"/>
      <c r="I38" s="105"/>
      <c r="J38" s="105"/>
      <c r="K38" s="105"/>
      <c r="L38" s="105"/>
      <c r="M38" s="106"/>
      <c r="N38" s="99">
        <f t="shared" si="0"/>
        <v>0</v>
      </c>
      <c r="O38" s="87" t="e">
        <f>N38/(N38+('Mixed commercial waste data'!E36))*100</f>
        <v>#DIV/0!</v>
      </c>
      <c r="P38" s="120"/>
      <c r="Q38" s="98" t="str">
        <f t="shared" si="2"/>
        <v/>
      </c>
    </row>
    <row r="39" spans="4:17" s="100" customFormat="1" ht="13.5" x14ac:dyDescent="0.3">
      <c r="D39" s="110"/>
      <c r="E39" s="108"/>
      <c r="F39" s="105"/>
      <c r="G39" s="105"/>
      <c r="H39" s="105"/>
      <c r="I39" s="105"/>
      <c r="J39" s="105"/>
      <c r="K39" s="105"/>
      <c r="L39" s="105"/>
      <c r="M39" s="106"/>
      <c r="N39" s="99">
        <f t="shared" si="0"/>
        <v>0</v>
      </c>
      <c r="O39" s="87" t="e">
        <f>N39/(N39+('Mixed commercial waste data'!E37))*100</f>
        <v>#DIV/0!</v>
      </c>
      <c r="P39" s="120"/>
      <c r="Q39" s="98" t="str">
        <f t="shared" si="2"/>
        <v/>
      </c>
    </row>
    <row r="40" spans="4:17" s="100" customFormat="1" ht="13.5" x14ac:dyDescent="0.3">
      <c r="D40" s="110"/>
      <c r="E40" s="108"/>
      <c r="F40" s="105"/>
      <c r="G40" s="105"/>
      <c r="H40" s="105"/>
      <c r="I40" s="105"/>
      <c r="J40" s="105"/>
      <c r="K40" s="105"/>
      <c r="L40" s="105"/>
      <c r="M40" s="106"/>
      <c r="N40" s="99">
        <f t="shared" si="0"/>
        <v>0</v>
      </c>
      <c r="O40" s="87" t="e">
        <f>N40/(N40+('Mixed commercial waste data'!E38))*100</f>
        <v>#DIV/0!</v>
      </c>
      <c r="P40" s="120"/>
      <c r="Q40" s="98" t="str">
        <f t="shared" si="2"/>
        <v/>
      </c>
    </row>
    <row r="41" spans="4:17" s="100" customFormat="1" ht="13.5" x14ac:dyDescent="0.3">
      <c r="D41" s="110"/>
      <c r="E41" s="108"/>
      <c r="F41" s="105"/>
      <c r="G41" s="105"/>
      <c r="H41" s="105"/>
      <c r="I41" s="105"/>
      <c r="J41" s="105"/>
      <c r="K41" s="105"/>
      <c r="L41" s="105"/>
      <c r="M41" s="106"/>
      <c r="N41" s="99">
        <f t="shared" si="0"/>
        <v>0</v>
      </c>
      <c r="O41" s="87" t="e">
        <f>N41/(N41+('Mixed commercial waste data'!E39))*100</f>
        <v>#DIV/0!</v>
      </c>
      <c r="P41" s="120"/>
      <c r="Q41" s="98" t="str">
        <f t="shared" si="2"/>
        <v/>
      </c>
    </row>
    <row r="42" spans="4:17" s="100" customFormat="1" ht="13.5" x14ac:dyDescent="0.3">
      <c r="D42" s="110"/>
      <c r="E42" s="108"/>
      <c r="F42" s="105"/>
      <c r="G42" s="105"/>
      <c r="H42" s="105"/>
      <c r="I42" s="105"/>
      <c r="J42" s="105"/>
      <c r="K42" s="105"/>
      <c r="L42" s="105"/>
      <c r="M42" s="106"/>
      <c r="N42" s="99">
        <f t="shared" si="0"/>
        <v>0</v>
      </c>
      <c r="O42" s="87" t="e">
        <f>N42/(N42+('Mixed commercial waste data'!E40))*100</f>
        <v>#DIV/0!</v>
      </c>
      <c r="P42" s="120"/>
      <c r="Q42" s="98" t="str">
        <f t="shared" si="2"/>
        <v/>
      </c>
    </row>
    <row r="43" spans="4:17" s="100" customFormat="1" ht="13.5" x14ac:dyDescent="0.3">
      <c r="D43" s="110"/>
      <c r="E43" s="108"/>
      <c r="F43" s="105"/>
      <c r="G43" s="105"/>
      <c r="H43" s="105"/>
      <c r="I43" s="105"/>
      <c r="J43" s="105"/>
      <c r="K43" s="105"/>
      <c r="L43" s="105"/>
      <c r="M43" s="106"/>
      <c r="N43" s="99">
        <f t="shared" si="0"/>
        <v>0</v>
      </c>
      <c r="O43" s="87" t="e">
        <f>N43/(N43+('Mixed commercial waste data'!E41))*100</f>
        <v>#DIV/0!</v>
      </c>
      <c r="P43" s="120"/>
      <c r="Q43" s="98" t="str">
        <f t="shared" si="2"/>
        <v/>
      </c>
    </row>
    <row r="44" spans="4:17" s="100" customFormat="1" ht="13.5" x14ac:dyDescent="0.3">
      <c r="D44" s="110"/>
      <c r="E44" s="108"/>
      <c r="F44" s="105"/>
      <c r="G44" s="105"/>
      <c r="H44" s="105"/>
      <c r="I44" s="105"/>
      <c r="J44" s="105"/>
      <c r="K44" s="105"/>
      <c r="L44" s="105"/>
      <c r="M44" s="106"/>
      <c r="N44" s="99">
        <f t="shared" si="0"/>
        <v>0</v>
      </c>
      <c r="O44" s="87" t="e">
        <f>N44/(N44+('Mixed commercial waste data'!E42))*100</f>
        <v>#DIV/0!</v>
      </c>
      <c r="P44" s="120"/>
      <c r="Q44" s="98" t="str">
        <f t="shared" si="2"/>
        <v/>
      </c>
    </row>
    <row r="45" spans="4:17" s="100" customFormat="1" ht="13.5" x14ac:dyDescent="0.3">
      <c r="D45" s="110"/>
      <c r="E45" s="108"/>
      <c r="F45" s="105"/>
      <c r="G45" s="105"/>
      <c r="H45" s="105"/>
      <c r="I45" s="105"/>
      <c r="J45" s="105"/>
      <c r="K45" s="105"/>
      <c r="L45" s="105"/>
      <c r="M45" s="106"/>
      <c r="N45" s="99">
        <f t="shared" ref="N45:N76" si="3">SUM(E45:M45)</f>
        <v>0</v>
      </c>
      <c r="O45" s="87" t="e">
        <f>N45/(N45+('Mixed commercial waste data'!E43))*100</f>
        <v>#DIV/0!</v>
      </c>
      <c r="P45" s="120"/>
      <c r="Q45" s="98" t="str">
        <f t="shared" si="2"/>
        <v/>
      </c>
    </row>
    <row r="46" spans="4:17" s="100" customFormat="1" ht="13.5" x14ac:dyDescent="0.3">
      <c r="D46" s="111"/>
      <c r="E46" s="109"/>
      <c r="F46" s="106"/>
      <c r="G46" s="106"/>
      <c r="H46" s="106"/>
      <c r="I46" s="106"/>
      <c r="J46" s="106"/>
      <c r="K46" s="106"/>
      <c r="L46" s="106"/>
      <c r="M46" s="106"/>
      <c r="N46" s="99">
        <f t="shared" si="3"/>
        <v>0</v>
      </c>
      <c r="O46" s="87" t="e">
        <f>N46/(N46+('Mixed commercial waste data'!E44))*100</f>
        <v>#DIV/0!</v>
      </c>
      <c r="P46" s="120"/>
      <c r="Q46" s="98" t="str">
        <f t="shared" si="2"/>
        <v/>
      </c>
    </row>
    <row r="47" spans="4:17" s="100" customFormat="1" ht="13.5" x14ac:dyDescent="0.3">
      <c r="D47" s="110"/>
      <c r="E47" s="108"/>
      <c r="F47" s="105"/>
      <c r="G47" s="105"/>
      <c r="H47" s="105"/>
      <c r="I47" s="105"/>
      <c r="J47" s="105"/>
      <c r="K47" s="105"/>
      <c r="L47" s="105"/>
      <c r="M47" s="106"/>
      <c r="N47" s="99">
        <f t="shared" si="3"/>
        <v>0</v>
      </c>
      <c r="O47" s="87" t="e">
        <f>N47/(N47+('Mixed commercial waste data'!E45))*100</f>
        <v>#DIV/0!</v>
      </c>
      <c r="P47" s="120"/>
      <c r="Q47" s="98" t="str">
        <f t="shared" si="2"/>
        <v/>
      </c>
    </row>
    <row r="48" spans="4:17" s="100" customFormat="1" ht="13.5" x14ac:dyDescent="0.3">
      <c r="D48" s="110"/>
      <c r="E48" s="108"/>
      <c r="F48" s="105"/>
      <c r="G48" s="105"/>
      <c r="H48" s="105"/>
      <c r="I48" s="105"/>
      <c r="J48" s="105"/>
      <c r="K48" s="105"/>
      <c r="L48" s="105"/>
      <c r="M48" s="106"/>
      <c r="N48" s="99">
        <f t="shared" si="3"/>
        <v>0</v>
      </c>
      <c r="O48" s="87" t="e">
        <f>N48/(N48+('Mixed commercial waste data'!E46))*100</f>
        <v>#DIV/0!</v>
      </c>
      <c r="P48" s="120"/>
      <c r="Q48" s="98" t="str">
        <f t="shared" si="2"/>
        <v/>
      </c>
    </row>
    <row r="49" spans="4:17" s="100" customFormat="1" ht="13.5" x14ac:dyDescent="0.3">
      <c r="D49" s="110"/>
      <c r="E49" s="108"/>
      <c r="F49" s="105"/>
      <c r="G49" s="105"/>
      <c r="H49" s="105"/>
      <c r="I49" s="105"/>
      <c r="J49" s="105"/>
      <c r="K49" s="105"/>
      <c r="L49" s="105"/>
      <c r="M49" s="106"/>
      <c r="N49" s="99">
        <f t="shared" si="3"/>
        <v>0</v>
      </c>
      <c r="O49" s="87" t="e">
        <f>N49/(N49+('Mixed commercial waste data'!E47))*100</f>
        <v>#DIV/0!</v>
      </c>
      <c r="P49" s="120"/>
      <c r="Q49" s="98" t="str">
        <f t="shared" si="2"/>
        <v/>
      </c>
    </row>
    <row r="50" spans="4:17" s="100" customFormat="1" ht="13.5" x14ac:dyDescent="0.3">
      <c r="D50" s="110"/>
      <c r="E50" s="108"/>
      <c r="F50" s="105"/>
      <c r="G50" s="105"/>
      <c r="H50" s="105"/>
      <c r="I50" s="105"/>
      <c r="J50" s="105"/>
      <c r="K50" s="105"/>
      <c r="L50" s="105"/>
      <c r="M50" s="106"/>
      <c r="N50" s="99">
        <f t="shared" si="3"/>
        <v>0</v>
      </c>
      <c r="O50" s="87" t="e">
        <f>N50/(N50+('Mixed commercial waste data'!E48))*100</f>
        <v>#DIV/0!</v>
      </c>
      <c r="P50" s="120"/>
      <c r="Q50" s="98" t="str">
        <f t="shared" si="2"/>
        <v/>
      </c>
    </row>
    <row r="51" spans="4:17" s="100" customFormat="1" ht="13.5" x14ac:dyDescent="0.3">
      <c r="D51" s="110"/>
      <c r="E51" s="108"/>
      <c r="F51" s="105"/>
      <c r="G51" s="105"/>
      <c r="H51" s="105"/>
      <c r="I51" s="105"/>
      <c r="J51" s="105"/>
      <c r="K51" s="105"/>
      <c r="L51" s="105"/>
      <c r="M51" s="106"/>
      <c r="N51" s="99">
        <f t="shared" si="3"/>
        <v>0</v>
      </c>
      <c r="O51" s="87" t="e">
        <f>N51/(N51+('Mixed commercial waste data'!E49))*100</f>
        <v>#DIV/0!</v>
      </c>
      <c r="P51" s="120"/>
      <c r="Q51" s="98" t="str">
        <f t="shared" si="2"/>
        <v/>
      </c>
    </row>
    <row r="52" spans="4:17" s="100" customFormat="1" ht="13.5" x14ac:dyDescent="0.3">
      <c r="D52" s="110"/>
      <c r="E52" s="108"/>
      <c r="F52" s="105"/>
      <c r="G52" s="105"/>
      <c r="H52" s="105"/>
      <c r="I52" s="105"/>
      <c r="J52" s="105"/>
      <c r="K52" s="105"/>
      <c r="L52" s="105"/>
      <c r="M52" s="106"/>
      <c r="N52" s="99">
        <f t="shared" si="3"/>
        <v>0</v>
      </c>
      <c r="O52" s="87" t="e">
        <f>N52/(N52+('Mixed commercial waste data'!E50))*100</f>
        <v>#DIV/0!</v>
      </c>
      <c r="P52" s="120"/>
      <c r="Q52" s="98" t="str">
        <f t="shared" si="2"/>
        <v/>
      </c>
    </row>
    <row r="53" spans="4:17" s="100" customFormat="1" ht="13.5" x14ac:dyDescent="0.3">
      <c r="D53" s="110"/>
      <c r="E53" s="108"/>
      <c r="F53" s="105"/>
      <c r="G53" s="105"/>
      <c r="H53" s="105"/>
      <c r="I53" s="105"/>
      <c r="J53" s="105"/>
      <c r="K53" s="105"/>
      <c r="L53" s="105"/>
      <c r="M53" s="106"/>
      <c r="N53" s="99">
        <f t="shared" si="3"/>
        <v>0</v>
      </c>
      <c r="O53" s="87" t="e">
        <f>N53/(N53+('Mixed commercial waste data'!E51))*100</f>
        <v>#DIV/0!</v>
      </c>
      <c r="P53" s="120"/>
      <c r="Q53" s="98" t="str">
        <f t="shared" si="2"/>
        <v/>
      </c>
    </row>
    <row r="54" spans="4:17" s="100" customFormat="1" ht="13.5" x14ac:dyDescent="0.3">
      <c r="D54" s="110"/>
      <c r="E54" s="108"/>
      <c r="F54" s="105"/>
      <c r="G54" s="105"/>
      <c r="H54" s="105"/>
      <c r="I54" s="105"/>
      <c r="J54" s="105"/>
      <c r="K54" s="105"/>
      <c r="L54" s="105"/>
      <c r="M54" s="106"/>
      <c r="N54" s="99">
        <f t="shared" si="3"/>
        <v>0</v>
      </c>
      <c r="O54" s="87" t="e">
        <f>N54/(N54+('Mixed commercial waste data'!E52))*100</f>
        <v>#DIV/0!</v>
      </c>
      <c r="P54" s="120"/>
      <c r="Q54" s="98" t="str">
        <f t="shared" si="2"/>
        <v/>
      </c>
    </row>
    <row r="55" spans="4:17" s="100" customFormat="1" ht="13.5" x14ac:dyDescent="0.3">
      <c r="D55" s="110"/>
      <c r="E55" s="108"/>
      <c r="F55" s="105"/>
      <c r="G55" s="105"/>
      <c r="H55" s="105"/>
      <c r="I55" s="105"/>
      <c r="J55" s="105"/>
      <c r="K55" s="105"/>
      <c r="L55" s="105"/>
      <c r="M55" s="106"/>
      <c r="N55" s="99">
        <f t="shared" si="3"/>
        <v>0</v>
      </c>
      <c r="O55" s="87" t="e">
        <f>N55/(N55+('Mixed commercial waste data'!E53))*100</f>
        <v>#DIV/0!</v>
      </c>
      <c r="P55" s="120"/>
      <c r="Q55" s="98" t="str">
        <f t="shared" si="2"/>
        <v/>
      </c>
    </row>
    <row r="56" spans="4:17" s="100" customFormat="1" ht="13.5" x14ac:dyDescent="0.3">
      <c r="D56" s="110"/>
      <c r="E56" s="108"/>
      <c r="F56" s="105"/>
      <c r="G56" s="105"/>
      <c r="H56" s="105"/>
      <c r="I56" s="105"/>
      <c r="J56" s="105"/>
      <c r="K56" s="105"/>
      <c r="L56" s="105"/>
      <c r="M56" s="106"/>
      <c r="N56" s="99">
        <f t="shared" si="3"/>
        <v>0</v>
      </c>
      <c r="O56" s="87" t="e">
        <f>N56/(N56+('Mixed commercial waste data'!E54))*100</f>
        <v>#DIV/0!</v>
      </c>
      <c r="P56" s="120"/>
      <c r="Q56" s="98" t="str">
        <f t="shared" si="2"/>
        <v/>
      </c>
    </row>
    <row r="57" spans="4:17" s="100" customFormat="1" ht="13.5" x14ac:dyDescent="0.3">
      <c r="D57" s="110"/>
      <c r="E57" s="108"/>
      <c r="F57" s="105"/>
      <c r="G57" s="105"/>
      <c r="H57" s="105"/>
      <c r="I57" s="105"/>
      <c r="J57" s="105"/>
      <c r="K57" s="105"/>
      <c r="L57" s="105"/>
      <c r="M57" s="106"/>
      <c r="N57" s="99">
        <f t="shared" si="3"/>
        <v>0</v>
      </c>
      <c r="O57" s="87" t="e">
        <f>N57/(N57+('Mixed commercial waste data'!E55))*100</f>
        <v>#DIV/0!</v>
      </c>
      <c r="P57" s="120"/>
      <c r="Q57" s="98" t="str">
        <f t="shared" si="2"/>
        <v/>
      </c>
    </row>
    <row r="58" spans="4:17" s="100" customFormat="1" ht="13.5" x14ac:dyDescent="0.3">
      <c r="D58" s="110"/>
      <c r="E58" s="108"/>
      <c r="F58" s="105"/>
      <c r="G58" s="105"/>
      <c r="H58" s="105"/>
      <c r="I58" s="105"/>
      <c r="J58" s="105"/>
      <c r="K58" s="105"/>
      <c r="L58" s="105"/>
      <c r="M58" s="106"/>
      <c r="N58" s="99">
        <f t="shared" si="3"/>
        <v>0</v>
      </c>
      <c r="O58" s="87" t="e">
        <f>N58/(N58+('Mixed commercial waste data'!E56))*100</f>
        <v>#DIV/0!</v>
      </c>
      <c r="P58" s="120"/>
      <c r="Q58" s="98" t="str">
        <f t="shared" si="2"/>
        <v/>
      </c>
    </row>
    <row r="59" spans="4:17" s="100" customFormat="1" ht="13.5" x14ac:dyDescent="0.3">
      <c r="D59" s="110"/>
      <c r="E59" s="108"/>
      <c r="F59" s="105"/>
      <c r="G59" s="105"/>
      <c r="H59" s="105"/>
      <c r="I59" s="105"/>
      <c r="J59" s="105"/>
      <c r="K59" s="105"/>
      <c r="L59" s="105"/>
      <c r="M59" s="106"/>
      <c r="N59" s="99">
        <f t="shared" si="3"/>
        <v>0</v>
      </c>
      <c r="O59" s="87" t="e">
        <f>N59/(N59+('Mixed commercial waste data'!E57))*100</f>
        <v>#DIV/0!</v>
      </c>
      <c r="P59" s="120"/>
      <c r="Q59" s="98" t="str">
        <f t="shared" si="2"/>
        <v/>
      </c>
    </row>
    <row r="60" spans="4:17" s="100" customFormat="1" ht="13.5" x14ac:dyDescent="0.3">
      <c r="D60" s="110"/>
      <c r="E60" s="108"/>
      <c r="F60" s="105"/>
      <c r="G60" s="105"/>
      <c r="H60" s="105"/>
      <c r="I60" s="105"/>
      <c r="J60" s="105"/>
      <c r="K60" s="105"/>
      <c r="L60" s="105"/>
      <c r="M60" s="106"/>
      <c r="N60" s="99">
        <f t="shared" si="3"/>
        <v>0</v>
      </c>
      <c r="O60" s="87" t="e">
        <f>N60/(N60+('Mixed commercial waste data'!E58))*100</f>
        <v>#DIV/0!</v>
      </c>
      <c r="P60" s="120"/>
      <c r="Q60" s="98" t="str">
        <f t="shared" si="2"/>
        <v/>
      </c>
    </row>
    <row r="61" spans="4:17" s="100" customFormat="1" ht="13.5" x14ac:dyDescent="0.3">
      <c r="D61" s="110"/>
      <c r="E61" s="108"/>
      <c r="F61" s="105"/>
      <c r="G61" s="105"/>
      <c r="H61" s="105"/>
      <c r="I61" s="105"/>
      <c r="J61" s="105"/>
      <c r="K61" s="105"/>
      <c r="L61" s="105"/>
      <c r="M61" s="106"/>
      <c r="N61" s="99">
        <f t="shared" si="3"/>
        <v>0</v>
      </c>
      <c r="O61" s="87" t="e">
        <f>N61/(N61+('Mixed commercial waste data'!E59))*100</f>
        <v>#DIV/0!</v>
      </c>
      <c r="P61" s="120"/>
      <c r="Q61" s="98" t="str">
        <f t="shared" si="2"/>
        <v/>
      </c>
    </row>
    <row r="62" spans="4:17" s="100" customFormat="1" ht="13.5" x14ac:dyDescent="0.3">
      <c r="D62" s="111"/>
      <c r="E62" s="109"/>
      <c r="F62" s="106"/>
      <c r="G62" s="106"/>
      <c r="H62" s="106"/>
      <c r="I62" s="106"/>
      <c r="J62" s="106"/>
      <c r="K62" s="106"/>
      <c r="L62" s="106"/>
      <c r="M62" s="106"/>
      <c r="N62" s="99">
        <f t="shared" si="3"/>
        <v>0</v>
      </c>
      <c r="O62" s="87" t="e">
        <f>N62/(N62+('Mixed commercial waste data'!E60))*100</f>
        <v>#DIV/0!</v>
      </c>
      <c r="P62" s="120"/>
      <c r="Q62" s="98" t="str">
        <f t="shared" si="2"/>
        <v/>
      </c>
    </row>
    <row r="63" spans="4:17" s="100" customFormat="1" ht="13.5" x14ac:dyDescent="0.3">
      <c r="D63" s="110"/>
      <c r="E63" s="108"/>
      <c r="F63" s="105"/>
      <c r="G63" s="105"/>
      <c r="H63" s="105"/>
      <c r="I63" s="105"/>
      <c r="J63" s="105"/>
      <c r="K63" s="105"/>
      <c r="L63" s="105"/>
      <c r="M63" s="106"/>
      <c r="N63" s="99">
        <f t="shared" si="3"/>
        <v>0</v>
      </c>
      <c r="O63" s="87" t="e">
        <f>N63/(N63+('Mixed commercial waste data'!E61))*100</f>
        <v>#DIV/0!</v>
      </c>
      <c r="P63" s="120"/>
      <c r="Q63" s="98" t="str">
        <f t="shared" si="2"/>
        <v/>
      </c>
    </row>
    <row r="64" spans="4:17" s="100" customFormat="1" ht="13.5" x14ac:dyDescent="0.3">
      <c r="D64" s="110"/>
      <c r="E64" s="108"/>
      <c r="F64" s="105"/>
      <c r="G64" s="105"/>
      <c r="H64" s="105"/>
      <c r="I64" s="105"/>
      <c r="J64" s="105"/>
      <c r="K64" s="105"/>
      <c r="L64" s="105"/>
      <c r="M64" s="106"/>
      <c r="N64" s="99">
        <f t="shared" si="3"/>
        <v>0</v>
      </c>
      <c r="O64" s="87" t="e">
        <f>N64/(N64+('Mixed commercial waste data'!E62))*100</f>
        <v>#DIV/0!</v>
      </c>
      <c r="P64" s="120"/>
      <c r="Q64" s="98" t="str">
        <f t="shared" si="2"/>
        <v/>
      </c>
    </row>
    <row r="65" spans="4:17" s="100" customFormat="1" ht="13.5" x14ac:dyDescent="0.3">
      <c r="D65" s="110"/>
      <c r="E65" s="108"/>
      <c r="F65" s="105"/>
      <c r="G65" s="105"/>
      <c r="H65" s="105"/>
      <c r="I65" s="105"/>
      <c r="J65" s="105"/>
      <c r="K65" s="105"/>
      <c r="L65" s="105"/>
      <c r="M65" s="106"/>
      <c r="N65" s="99">
        <f t="shared" si="3"/>
        <v>0</v>
      </c>
      <c r="O65" s="87" t="e">
        <f>N65/(N65+('Mixed commercial waste data'!E63))*100</f>
        <v>#DIV/0!</v>
      </c>
      <c r="P65" s="120"/>
      <c r="Q65" s="98" t="str">
        <f t="shared" si="2"/>
        <v/>
      </c>
    </row>
    <row r="66" spans="4:17" s="100" customFormat="1" ht="13.5" x14ac:dyDescent="0.3">
      <c r="D66" s="110"/>
      <c r="E66" s="108"/>
      <c r="F66" s="105"/>
      <c r="G66" s="105"/>
      <c r="H66" s="105"/>
      <c r="I66" s="105"/>
      <c r="J66" s="105"/>
      <c r="K66" s="105"/>
      <c r="L66" s="105"/>
      <c r="M66" s="106"/>
      <c r="N66" s="99">
        <f t="shared" si="3"/>
        <v>0</v>
      </c>
      <c r="O66" s="87" t="e">
        <f>N66/(N66+('Mixed commercial waste data'!E64))*100</f>
        <v>#DIV/0!</v>
      </c>
      <c r="P66" s="120"/>
      <c r="Q66" s="98" t="str">
        <f t="shared" si="2"/>
        <v/>
      </c>
    </row>
    <row r="67" spans="4:17" s="100" customFormat="1" ht="13.5" x14ac:dyDescent="0.3">
      <c r="D67" s="110"/>
      <c r="E67" s="108"/>
      <c r="F67" s="105"/>
      <c r="G67" s="105"/>
      <c r="H67" s="105"/>
      <c r="I67" s="105"/>
      <c r="J67" s="105"/>
      <c r="K67" s="105"/>
      <c r="L67" s="105"/>
      <c r="M67" s="106"/>
      <c r="N67" s="99">
        <f t="shared" si="3"/>
        <v>0</v>
      </c>
      <c r="O67" s="87" t="e">
        <f>N67/(N67+('Mixed commercial waste data'!E65))*100</f>
        <v>#DIV/0!</v>
      </c>
      <c r="P67" s="120"/>
      <c r="Q67" s="98" t="str">
        <f t="shared" si="2"/>
        <v/>
      </c>
    </row>
    <row r="68" spans="4:17" s="100" customFormat="1" ht="13.5" x14ac:dyDescent="0.3">
      <c r="D68" s="110"/>
      <c r="E68" s="108"/>
      <c r="F68" s="105"/>
      <c r="G68" s="105"/>
      <c r="H68" s="105"/>
      <c r="I68" s="105"/>
      <c r="J68" s="105"/>
      <c r="K68" s="105"/>
      <c r="L68" s="105"/>
      <c r="M68" s="106"/>
      <c r="N68" s="99">
        <f t="shared" si="3"/>
        <v>0</v>
      </c>
      <c r="O68" s="87" t="e">
        <f>N68/(N68+('Mixed commercial waste data'!E66))*100</f>
        <v>#DIV/0!</v>
      </c>
      <c r="P68" s="120"/>
      <c r="Q68" s="98" t="str">
        <f t="shared" si="2"/>
        <v/>
      </c>
    </row>
    <row r="69" spans="4:17" s="100" customFormat="1" ht="13.5" x14ac:dyDescent="0.3">
      <c r="D69" s="110"/>
      <c r="E69" s="108"/>
      <c r="F69" s="105"/>
      <c r="G69" s="105"/>
      <c r="H69" s="105"/>
      <c r="I69" s="105"/>
      <c r="J69" s="105"/>
      <c r="K69" s="105"/>
      <c r="L69" s="105"/>
      <c r="M69" s="106"/>
      <c r="N69" s="99">
        <f t="shared" si="3"/>
        <v>0</v>
      </c>
      <c r="O69" s="87" t="e">
        <f>N69/(N69+('Mixed commercial waste data'!E67))*100</f>
        <v>#DIV/0!</v>
      </c>
      <c r="P69" s="120"/>
      <c r="Q69" s="98" t="str">
        <f t="shared" si="2"/>
        <v/>
      </c>
    </row>
    <row r="70" spans="4:17" s="100" customFormat="1" ht="13.5" x14ac:dyDescent="0.3">
      <c r="D70" s="110"/>
      <c r="E70" s="108"/>
      <c r="F70" s="105"/>
      <c r="G70" s="105"/>
      <c r="H70" s="105"/>
      <c r="I70" s="105"/>
      <c r="J70" s="105"/>
      <c r="K70" s="105"/>
      <c r="L70" s="105"/>
      <c r="M70" s="106"/>
      <c r="N70" s="99">
        <f t="shared" si="3"/>
        <v>0</v>
      </c>
      <c r="O70" s="87" t="e">
        <f>N70/(N70+('Mixed commercial waste data'!E68))*100</f>
        <v>#DIV/0!</v>
      </c>
      <c r="P70" s="120"/>
      <c r="Q70" s="98" t="str">
        <f t="shared" si="2"/>
        <v/>
      </c>
    </row>
    <row r="71" spans="4:17" s="100" customFormat="1" ht="13.5" x14ac:dyDescent="0.3">
      <c r="D71" s="110"/>
      <c r="E71" s="108"/>
      <c r="F71" s="105"/>
      <c r="G71" s="105"/>
      <c r="H71" s="105"/>
      <c r="I71" s="105"/>
      <c r="J71" s="105"/>
      <c r="K71" s="105"/>
      <c r="L71" s="105"/>
      <c r="M71" s="106"/>
      <c r="N71" s="99">
        <f t="shared" si="3"/>
        <v>0</v>
      </c>
      <c r="O71" s="87" t="e">
        <f>N71/(N71+('Mixed commercial waste data'!E69))*100</f>
        <v>#DIV/0!</v>
      </c>
      <c r="P71" s="120"/>
      <c r="Q71" s="98" t="str">
        <f t="shared" si="2"/>
        <v/>
      </c>
    </row>
    <row r="72" spans="4:17" s="100" customFormat="1" ht="13.5" x14ac:dyDescent="0.3">
      <c r="D72" s="110"/>
      <c r="E72" s="108"/>
      <c r="F72" s="105"/>
      <c r="G72" s="105"/>
      <c r="H72" s="105"/>
      <c r="I72" s="105"/>
      <c r="J72" s="105"/>
      <c r="K72" s="105"/>
      <c r="L72" s="105"/>
      <c r="M72" s="106"/>
      <c r="N72" s="99">
        <f t="shared" si="3"/>
        <v>0</v>
      </c>
      <c r="O72" s="87" t="e">
        <f>N72/(N72+('Mixed commercial waste data'!E70))*100</f>
        <v>#DIV/0!</v>
      </c>
      <c r="P72" s="120"/>
      <c r="Q72" s="98" t="str">
        <f t="shared" si="2"/>
        <v/>
      </c>
    </row>
    <row r="73" spans="4:17" s="100" customFormat="1" ht="13.5" x14ac:dyDescent="0.3">
      <c r="D73" s="110"/>
      <c r="E73" s="108"/>
      <c r="F73" s="105"/>
      <c r="G73" s="105"/>
      <c r="H73" s="105"/>
      <c r="I73" s="105"/>
      <c r="J73" s="105"/>
      <c r="K73" s="105"/>
      <c r="L73" s="105"/>
      <c r="M73" s="106"/>
      <c r="N73" s="99">
        <f t="shared" si="3"/>
        <v>0</v>
      </c>
      <c r="O73" s="87" t="e">
        <f>N73/(N73+('Mixed commercial waste data'!E71))*100</f>
        <v>#DIV/0!</v>
      </c>
      <c r="P73" s="120"/>
      <c r="Q73" s="98" t="str">
        <f t="shared" si="2"/>
        <v/>
      </c>
    </row>
    <row r="74" spans="4:17" s="100" customFormat="1" ht="13.5" x14ac:dyDescent="0.3">
      <c r="D74" s="110"/>
      <c r="E74" s="108"/>
      <c r="F74" s="105"/>
      <c r="G74" s="105"/>
      <c r="H74" s="105"/>
      <c r="I74" s="105"/>
      <c r="J74" s="105"/>
      <c r="K74" s="105"/>
      <c r="L74" s="105"/>
      <c r="M74" s="106"/>
      <c r="N74" s="99">
        <f t="shared" si="3"/>
        <v>0</v>
      </c>
      <c r="O74" s="87" t="e">
        <f>N74/(N74+('Mixed commercial waste data'!E72))*100</f>
        <v>#DIV/0!</v>
      </c>
      <c r="P74" s="120"/>
      <c r="Q74" s="98" t="str">
        <f t="shared" si="2"/>
        <v/>
      </c>
    </row>
    <row r="75" spans="4:17" s="100" customFormat="1" ht="13.5" x14ac:dyDescent="0.3">
      <c r="D75" s="110"/>
      <c r="E75" s="108"/>
      <c r="F75" s="105"/>
      <c r="G75" s="105"/>
      <c r="H75" s="105"/>
      <c r="I75" s="105"/>
      <c r="J75" s="105"/>
      <c r="K75" s="105"/>
      <c r="L75" s="105"/>
      <c r="M75" s="106"/>
      <c r="N75" s="99">
        <f t="shared" si="3"/>
        <v>0</v>
      </c>
      <c r="O75" s="87" t="e">
        <f>N75/(N75+('Mixed commercial waste data'!E73))*100</f>
        <v>#DIV/0!</v>
      </c>
      <c r="P75" s="120"/>
      <c r="Q75" s="98" t="str">
        <f t="shared" si="2"/>
        <v/>
      </c>
    </row>
    <row r="76" spans="4:17" s="100" customFormat="1" ht="13.5" x14ac:dyDescent="0.3">
      <c r="D76" s="110"/>
      <c r="E76" s="108"/>
      <c r="F76" s="105"/>
      <c r="G76" s="105"/>
      <c r="H76" s="105"/>
      <c r="I76" s="105"/>
      <c r="J76" s="105"/>
      <c r="K76" s="105"/>
      <c r="L76" s="105"/>
      <c r="M76" s="106"/>
      <c r="N76" s="99">
        <f t="shared" si="3"/>
        <v>0</v>
      </c>
      <c r="O76" s="87" t="e">
        <f>N76/(N76+('Mixed commercial waste data'!E74))*100</f>
        <v>#DIV/0!</v>
      </c>
      <c r="P76" s="120"/>
      <c r="Q76" s="98" t="str">
        <f t="shared" si="2"/>
        <v/>
      </c>
    </row>
    <row r="77" spans="4:17" s="100" customFormat="1" ht="13.5" x14ac:dyDescent="0.3">
      <c r="D77" s="110"/>
      <c r="E77" s="108"/>
      <c r="F77" s="105"/>
      <c r="G77" s="105"/>
      <c r="H77" s="105"/>
      <c r="I77" s="105"/>
      <c r="J77" s="105"/>
      <c r="K77" s="105"/>
      <c r="L77" s="105"/>
      <c r="M77" s="106"/>
      <c r="N77" s="99">
        <f t="shared" ref="N77:N108" si="4">SUM(E77:M77)</f>
        <v>0</v>
      </c>
      <c r="O77" s="87" t="e">
        <f>N77/(N77+('Mixed commercial waste data'!E75))*100</f>
        <v>#DIV/0!</v>
      </c>
      <c r="P77" s="120"/>
      <c r="Q77" s="98" t="str">
        <f t="shared" si="2"/>
        <v/>
      </c>
    </row>
    <row r="78" spans="4:17" s="100" customFormat="1" ht="13.5" x14ac:dyDescent="0.3">
      <c r="D78" s="110"/>
      <c r="E78" s="108"/>
      <c r="F78" s="105"/>
      <c r="G78" s="105"/>
      <c r="H78" s="105"/>
      <c r="I78" s="105"/>
      <c r="J78" s="105"/>
      <c r="K78" s="105"/>
      <c r="L78" s="105"/>
      <c r="M78" s="106"/>
      <c r="N78" s="99">
        <f t="shared" si="4"/>
        <v>0</v>
      </c>
      <c r="O78" s="87" t="e">
        <f>N78/(N78+('Mixed commercial waste data'!E76))*100</f>
        <v>#DIV/0!</v>
      </c>
      <c r="P78" s="120"/>
      <c r="Q78" s="98" t="str">
        <f t="shared" ref="Q78:Q141" si="5">IFERROR(N78/P78,"")</f>
        <v/>
      </c>
    </row>
    <row r="79" spans="4:17" s="100" customFormat="1" ht="13.5" x14ac:dyDescent="0.3">
      <c r="D79" s="111"/>
      <c r="E79" s="109"/>
      <c r="F79" s="106"/>
      <c r="G79" s="106"/>
      <c r="H79" s="106"/>
      <c r="I79" s="106"/>
      <c r="J79" s="106"/>
      <c r="K79" s="106"/>
      <c r="L79" s="106"/>
      <c r="M79" s="106"/>
      <c r="N79" s="99">
        <f t="shared" si="4"/>
        <v>0</v>
      </c>
      <c r="O79" s="87" t="e">
        <f>N79/(N79+('Mixed commercial waste data'!E77))*100</f>
        <v>#DIV/0!</v>
      </c>
      <c r="P79" s="120"/>
      <c r="Q79" s="98" t="str">
        <f t="shared" si="5"/>
        <v/>
      </c>
    </row>
    <row r="80" spans="4:17" s="100" customFormat="1" ht="13.5" x14ac:dyDescent="0.3">
      <c r="D80" s="110"/>
      <c r="E80" s="108"/>
      <c r="F80" s="105"/>
      <c r="G80" s="105"/>
      <c r="H80" s="105"/>
      <c r="I80" s="105"/>
      <c r="J80" s="105"/>
      <c r="K80" s="105"/>
      <c r="L80" s="105"/>
      <c r="M80" s="106"/>
      <c r="N80" s="99">
        <f t="shared" si="4"/>
        <v>0</v>
      </c>
      <c r="O80" s="87" t="e">
        <f>N80/(N80+('Mixed commercial waste data'!E78))*100</f>
        <v>#DIV/0!</v>
      </c>
      <c r="P80" s="120"/>
      <c r="Q80" s="98" t="str">
        <f t="shared" si="5"/>
        <v/>
      </c>
    </row>
    <row r="81" spans="4:17" s="100" customFormat="1" ht="13.5" x14ac:dyDescent="0.3">
      <c r="D81" s="110"/>
      <c r="E81" s="108"/>
      <c r="F81" s="105"/>
      <c r="G81" s="105"/>
      <c r="H81" s="105"/>
      <c r="I81" s="105"/>
      <c r="J81" s="105"/>
      <c r="K81" s="105"/>
      <c r="L81" s="105"/>
      <c r="M81" s="106"/>
      <c r="N81" s="99">
        <f t="shared" si="4"/>
        <v>0</v>
      </c>
      <c r="O81" s="87" t="e">
        <f>N81/(N81+('Mixed commercial waste data'!E79))*100</f>
        <v>#DIV/0!</v>
      </c>
      <c r="P81" s="120"/>
      <c r="Q81" s="98" t="str">
        <f t="shared" si="5"/>
        <v/>
      </c>
    </row>
    <row r="82" spans="4:17" s="100" customFormat="1" ht="13.5" x14ac:dyDescent="0.3">
      <c r="D82" s="110"/>
      <c r="E82" s="108"/>
      <c r="F82" s="105"/>
      <c r="G82" s="105"/>
      <c r="H82" s="105"/>
      <c r="I82" s="105"/>
      <c r="J82" s="105"/>
      <c r="K82" s="105"/>
      <c r="L82" s="105"/>
      <c r="M82" s="106"/>
      <c r="N82" s="99">
        <f t="shared" si="4"/>
        <v>0</v>
      </c>
      <c r="O82" s="87" t="e">
        <f>N82/(N82+('Mixed commercial waste data'!E80))*100</f>
        <v>#DIV/0!</v>
      </c>
      <c r="P82" s="120"/>
      <c r="Q82" s="98" t="str">
        <f t="shared" si="5"/>
        <v/>
      </c>
    </row>
    <row r="83" spans="4:17" s="100" customFormat="1" ht="13.5" x14ac:dyDescent="0.3">
      <c r="D83" s="110"/>
      <c r="E83" s="108"/>
      <c r="F83" s="105"/>
      <c r="G83" s="105"/>
      <c r="H83" s="105"/>
      <c r="I83" s="105"/>
      <c r="J83" s="105"/>
      <c r="K83" s="105"/>
      <c r="L83" s="105"/>
      <c r="M83" s="106"/>
      <c r="N83" s="99">
        <f t="shared" si="4"/>
        <v>0</v>
      </c>
      <c r="O83" s="87" t="e">
        <f>N83/(N83+('Mixed commercial waste data'!E81))*100</f>
        <v>#DIV/0!</v>
      </c>
      <c r="P83" s="120"/>
      <c r="Q83" s="98" t="str">
        <f t="shared" si="5"/>
        <v/>
      </c>
    </row>
    <row r="84" spans="4:17" s="100" customFormat="1" ht="13.5" x14ac:dyDescent="0.3">
      <c r="D84" s="110"/>
      <c r="E84" s="108"/>
      <c r="F84" s="105"/>
      <c r="G84" s="105"/>
      <c r="H84" s="105"/>
      <c r="I84" s="105"/>
      <c r="J84" s="105"/>
      <c r="K84" s="105"/>
      <c r="L84" s="105"/>
      <c r="M84" s="106"/>
      <c r="N84" s="99">
        <f t="shared" si="4"/>
        <v>0</v>
      </c>
      <c r="O84" s="87" t="e">
        <f>N84/(N84+('Mixed commercial waste data'!E82))*100</f>
        <v>#DIV/0!</v>
      </c>
      <c r="P84" s="120"/>
      <c r="Q84" s="98" t="str">
        <f t="shared" si="5"/>
        <v/>
      </c>
    </row>
    <row r="85" spans="4:17" s="100" customFormat="1" ht="13.5" x14ac:dyDescent="0.3">
      <c r="D85" s="110"/>
      <c r="E85" s="108"/>
      <c r="F85" s="105"/>
      <c r="G85" s="105"/>
      <c r="H85" s="105"/>
      <c r="I85" s="105"/>
      <c r="J85" s="105"/>
      <c r="K85" s="105"/>
      <c r="L85" s="105"/>
      <c r="M85" s="106"/>
      <c r="N85" s="99">
        <f t="shared" si="4"/>
        <v>0</v>
      </c>
      <c r="O85" s="87" t="e">
        <f>N85/(N85+('Mixed commercial waste data'!E83))*100</f>
        <v>#DIV/0!</v>
      </c>
      <c r="P85" s="120"/>
      <c r="Q85" s="98" t="str">
        <f t="shared" si="5"/>
        <v/>
      </c>
    </row>
    <row r="86" spans="4:17" s="100" customFormat="1" ht="13.5" x14ac:dyDescent="0.3">
      <c r="D86" s="110"/>
      <c r="E86" s="108"/>
      <c r="F86" s="105"/>
      <c r="G86" s="105"/>
      <c r="H86" s="105"/>
      <c r="I86" s="105"/>
      <c r="J86" s="105"/>
      <c r="K86" s="105"/>
      <c r="L86" s="105"/>
      <c r="M86" s="106"/>
      <c r="N86" s="99">
        <f t="shared" si="4"/>
        <v>0</v>
      </c>
      <c r="O86" s="87" t="e">
        <f>N86/(N86+('Mixed commercial waste data'!E84))*100</f>
        <v>#DIV/0!</v>
      </c>
      <c r="P86" s="120"/>
      <c r="Q86" s="98" t="str">
        <f t="shared" si="5"/>
        <v/>
      </c>
    </row>
    <row r="87" spans="4:17" s="100" customFormat="1" ht="13.5" x14ac:dyDescent="0.3">
      <c r="D87" s="110"/>
      <c r="E87" s="108"/>
      <c r="F87" s="105"/>
      <c r="G87" s="105"/>
      <c r="H87" s="105"/>
      <c r="I87" s="105"/>
      <c r="J87" s="105"/>
      <c r="K87" s="105"/>
      <c r="L87" s="105"/>
      <c r="M87" s="106"/>
      <c r="N87" s="99">
        <f t="shared" si="4"/>
        <v>0</v>
      </c>
      <c r="O87" s="87" t="e">
        <f>N87/(N87+('Mixed commercial waste data'!E85))*100</f>
        <v>#DIV/0!</v>
      </c>
      <c r="P87" s="120"/>
      <c r="Q87" s="98" t="str">
        <f t="shared" si="5"/>
        <v/>
      </c>
    </row>
    <row r="88" spans="4:17" s="100" customFormat="1" ht="13.5" x14ac:dyDescent="0.3">
      <c r="D88" s="110"/>
      <c r="E88" s="108"/>
      <c r="F88" s="105"/>
      <c r="G88" s="105"/>
      <c r="H88" s="105"/>
      <c r="I88" s="105"/>
      <c r="J88" s="105"/>
      <c r="K88" s="105"/>
      <c r="L88" s="105"/>
      <c r="M88" s="106"/>
      <c r="N88" s="99">
        <f t="shared" si="4"/>
        <v>0</v>
      </c>
      <c r="O88" s="87" t="e">
        <f>N88/(N88+('Mixed commercial waste data'!E86))*100</f>
        <v>#DIV/0!</v>
      </c>
      <c r="P88" s="120"/>
      <c r="Q88" s="98" t="str">
        <f t="shared" si="5"/>
        <v/>
      </c>
    </row>
    <row r="89" spans="4:17" s="100" customFormat="1" ht="13.5" x14ac:dyDescent="0.3">
      <c r="D89" s="110"/>
      <c r="E89" s="108"/>
      <c r="F89" s="105"/>
      <c r="G89" s="105"/>
      <c r="H89" s="105"/>
      <c r="I89" s="105"/>
      <c r="J89" s="105"/>
      <c r="K89" s="105"/>
      <c r="L89" s="105"/>
      <c r="M89" s="106"/>
      <c r="N89" s="99">
        <f t="shared" si="4"/>
        <v>0</v>
      </c>
      <c r="O89" s="87" t="e">
        <f>N89/(N89+('Mixed commercial waste data'!E87))*100</f>
        <v>#DIV/0!</v>
      </c>
      <c r="P89" s="120"/>
      <c r="Q89" s="98" t="str">
        <f t="shared" si="5"/>
        <v/>
      </c>
    </row>
    <row r="90" spans="4:17" s="100" customFormat="1" ht="13.5" x14ac:dyDescent="0.3">
      <c r="D90" s="110"/>
      <c r="E90" s="108"/>
      <c r="F90" s="105"/>
      <c r="G90" s="105"/>
      <c r="H90" s="105"/>
      <c r="I90" s="105"/>
      <c r="J90" s="105"/>
      <c r="K90" s="105"/>
      <c r="L90" s="105"/>
      <c r="M90" s="106"/>
      <c r="N90" s="99">
        <f t="shared" si="4"/>
        <v>0</v>
      </c>
      <c r="O90" s="87" t="e">
        <f>N90/(N90+('Mixed commercial waste data'!E88))*100</f>
        <v>#DIV/0!</v>
      </c>
      <c r="P90" s="120"/>
      <c r="Q90" s="98" t="str">
        <f t="shared" si="5"/>
        <v/>
      </c>
    </row>
    <row r="91" spans="4:17" s="100" customFormat="1" ht="13.5" x14ac:dyDescent="0.3">
      <c r="D91" s="110"/>
      <c r="E91" s="108"/>
      <c r="F91" s="105"/>
      <c r="G91" s="105"/>
      <c r="H91" s="105"/>
      <c r="I91" s="105"/>
      <c r="J91" s="105"/>
      <c r="K91" s="105"/>
      <c r="L91" s="105"/>
      <c r="M91" s="106"/>
      <c r="N91" s="99">
        <f t="shared" si="4"/>
        <v>0</v>
      </c>
      <c r="O91" s="87" t="e">
        <f>N91/(N91+('Mixed commercial waste data'!E89))*100</f>
        <v>#DIV/0!</v>
      </c>
      <c r="P91" s="120"/>
      <c r="Q91" s="98" t="str">
        <f t="shared" si="5"/>
        <v/>
      </c>
    </row>
    <row r="92" spans="4:17" s="100" customFormat="1" ht="13.5" x14ac:dyDescent="0.3">
      <c r="D92" s="110"/>
      <c r="E92" s="108"/>
      <c r="F92" s="105"/>
      <c r="G92" s="105"/>
      <c r="H92" s="105"/>
      <c r="I92" s="105"/>
      <c r="J92" s="105"/>
      <c r="K92" s="105"/>
      <c r="L92" s="105"/>
      <c r="M92" s="106"/>
      <c r="N92" s="99">
        <f t="shared" si="4"/>
        <v>0</v>
      </c>
      <c r="O92" s="87" t="e">
        <f>N92/(N92+('Mixed commercial waste data'!E90))*100</f>
        <v>#DIV/0!</v>
      </c>
      <c r="P92" s="120"/>
      <c r="Q92" s="98" t="str">
        <f t="shared" si="5"/>
        <v/>
      </c>
    </row>
    <row r="93" spans="4:17" s="100" customFormat="1" ht="13.5" x14ac:dyDescent="0.3">
      <c r="D93" s="110"/>
      <c r="E93" s="108"/>
      <c r="F93" s="105"/>
      <c r="G93" s="105"/>
      <c r="H93" s="105"/>
      <c r="I93" s="105"/>
      <c r="J93" s="105"/>
      <c r="K93" s="105"/>
      <c r="L93" s="105"/>
      <c r="M93" s="106"/>
      <c r="N93" s="99">
        <f t="shared" si="4"/>
        <v>0</v>
      </c>
      <c r="O93" s="87" t="e">
        <f>N93/(N93+('Mixed commercial waste data'!E91))*100</f>
        <v>#DIV/0!</v>
      </c>
      <c r="P93" s="120"/>
      <c r="Q93" s="98" t="str">
        <f t="shared" si="5"/>
        <v/>
      </c>
    </row>
    <row r="94" spans="4:17" s="100" customFormat="1" ht="13.5" x14ac:dyDescent="0.3">
      <c r="D94" s="110"/>
      <c r="E94" s="108"/>
      <c r="F94" s="105"/>
      <c r="G94" s="105"/>
      <c r="H94" s="105"/>
      <c r="I94" s="105"/>
      <c r="J94" s="105"/>
      <c r="K94" s="105"/>
      <c r="L94" s="105"/>
      <c r="M94" s="106"/>
      <c r="N94" s="99">
        <f t="shared" si="4"/>
        <v>0</v>
      </c>
      <c r="O94" s="87" t="e">
        <f>N94/(N94+('Mixed commercial waste data'!E92))*100</f>
        <v>#DIV/0!</v>
      </c>
      <c r="P94" s="120"/>
      <c r="Q94" s="98" t="str">
        <f t="shared" si="5"/>
        <v/>
      </c>
    </row>
    <row r="95" spans="4:17" s="100" customFormat="1" ht="13.5" x14ac:dyDescent="0.3">
      <c r="D95" s="111"/>
      <c r="E95" s="109"/>
      <c r="F95" s="106"/>
      <c r="G95" s="106"/>
      <c r="H95" s="106"/>
      <c r="I95" s="106"/>
      <c r="J95" s="106"/>
      <c r="K95" s="106"/>
      <c r="L95" s="106"/>
      <c r="M95" s="106"/>
      <c r="N95" s="99">
        <f t="shared" si="4"/>
        <v>0</v>
      </c>
      <c r="O95" s="87" t="e">
        <f>N95/(N95+('Mixed commercial waste data'!E93))*100</f>
        <v>#DIV/0!</v>
      </c>
      <c r="P95" s="120"/>
      <c r="Q95" s="98" t="str">
        <f t="shared" si="5"/>
        <v/>
      </c>
    </row>
    <row r="96" spans="4:17" s="100" customFormat="1" ht="13.5" x14ac:dyDescent="0.3">
      <c r="D96" s="110"/>
      <c r="E96" s="108"/>
      <c r="F96" s="105"/>
      <c r="G96" s="105"/>
      <c r="H96" s="105"/>
      <c r="I96" s="105"/>
      <c r="J96" s="105"/>
      <c r="K96" s="105"/>
      <c r="L96" s="105"/>
      <c r="M96" s="106"/>
      <c r="N96" s="99">
        <f t="shared" si="4"/>
        <v>0</v>
      </c>
      <c r="O96" s="87" t="e">
        <f>N96/(N96+('Mixed commercial waste data'!E94))*100</f>
        <v>#DIV/0!</v>
      </c>
      <c r="P96" s="120"/>
      <c r="Q96" s="98" t="str">
        <f t="shared" si="5"/>
        <v/>
      </c>
    </row>
    <row r="97" spans="4:17" s="100" customFormat="1" ht="13.5" x14ac:dyDescent="0.3">
      <c r="D97" s="110"/>
      <c r="E97" s="108"/>
      <c r="F97" s="105"/>
      <c r="G97" s="105"/>
      <c r="H97" s="105"/>
      <c r="I97" s="105"/>
      <c r="J97" s="105"/>
      <c r="K97" s="105"/>
      <c r="L97" s="105"/>
      <c r="M97" s="106"/>
      <c r="N97" s="99">
        <f t="shared" si="4"/>
        <v>0</v>
      </c>
      <c r="O97" s="87" t="e">
        <f>N97/(N97+('Mixed commercial waste data'!E95))*100</f>
        <v>#DIV/0!</v>
      </c>
      <c r="P97" s="120"/>
      <c r="Q97" s="98" t="str">
        <f t="shared" si="5"/>
        <v/>
      </c>
    </row>
    <row r="98" spans="4:17" s="100" customFormat="1" ht="13.5" x14ac:dyDescent="0.3">
      <c r="D98" s="110"/>
      <c r="E98" s="108"/>
      <c r="F98" s="105"/>
      <c r="G98" s="105"/>
      <c r="H98" s="105"/>
      <c r="I98" s="105"/>
      <c r="J98" s="105"/>
      <c r="K98" s="105"/>
      <c r="L98" s="105"/>
      <c r="M98" s="106"/>
      <c r="N98" s="99">
        <f t="shared" si="4"/>
        <v>0</v>
      </c>
      <c r="O98" s="87" t="e">
        <f>N98/(N98+('Mixed commercial waste data'!E96))*100</f>
        <v>#DIV/0!</v>
      </c>
      <c r="P98" s="120"/>
      <c r="Q98" s="98" t="str">
        <f t="shared" si="5"/>
        <v/>
      </c>
    </row>
    <row r="99" spans="4:17" s="100" customFormat="1" ht="13.5" x14ac:dyDescent="0.3">
      <c r="D99" s="110"/>
      <c r="E99" s="108"/>
      <c r="F99" s="105"/>
      <c r="G99" s="105"/>
      <c r="H99" s="105"/>
      <c r="I99" s="105"/>
      <c r="J99" s="105"/>
      <c r="K99" s="105"/>
      <c r="L99" s="105"/>
      <c r="M99" s="106"/>
      <c r="N99" s="99">
        <f t="shared" si="4"/>
        <v>0</v>
      </c>
      <c r="O99" s="87" t="e">
        <f>N99/(N99+('Mixed commercial waste data'!E97))*100</f>
        <v>#DIV/0!</v>
      </c>
      <c r="P99" s="120"/>
      <c r="Q99" s="98" t="str">
        <f t="shared" si="5"/>
        <v/>
      </c>
    </row>
    <row r="100" spans="4:17" s="100" customFormat="1" ht="13.5" x14ac:dyDescent="0.3">
      <c r="D100" s="110"/>
      <c r="E100" s="108"/>
      <c r="F100" s="105"/>
      <c r="G100" s="105"/>
      <c r="H100" s="105"/>
      <c r="I100" s="105"/>
      <c r="J100" s="105"/>
      <c r="K100" s="105"/>
      <c r="L100" s="105"/>
      <c r="M100" s="106"/>
      <c r="N100" s="99">
        <f t="shared" si="4"/>
        <v>0</v>
      </c>
      <c r="O100" s="87" t="e">
        <f>N100/(N100+('Mixed commercial waste data'!E98))*100</f>
        <v>#DIV/0!</v>
      </c>
      <c r="P100" s="120"/>
      <c r="Q100" s="98" t="str">
        <f t="shared" si="5"/>
        <v/>
      </c>
    </row>
    <row r="101" spans="4:17" s="100" customFormat="1" ht="13.5" x14ac:dyDescent="0.3">
      <c r="D101" s="110"/>
      <c r="E101" s="108"/>
      <c r="F101" s="105"/>
      <c r="G101" s="105"/>
      <c r="H101" s="105"/>
      <c r="I101" s="105"/>
      <c r="J101" s="105"/>
      <c r="K101" s="105"/>
      <c r="L101" s="105"/>
      <c r="M101" s="106"/>
      <c r="N101" s="99">
        <f t="shared" si="4"/>
        <v>0</v>
      </c>
      <c r="O101" s="87" t="e">
        <f>N101/(N101+('Mixed commercial waste data'!E99))*100</f>
        <v>#DIV/0!</v>
      </c>
      <c r="P101" s="120"/>
      <c r="Q101" s="98" t="str">
        <f t="shared" si="5"/>
        <v/>
      </c>
    </row>
    <row r="102" spans="4:17" s="100" customFormat="1" ht="13.5" x14ac:dyDescent="0.3">
      <c r="D102" s="110"/>
      <c r="E102" s="108"/>
      <c r="F102" s="105"/>
      <c r="G102" s="105"/>
      <c r="H102" s="105"/>
      <c r="I102" s="105"/>
      <c r="J102" s="105"/>
      <c r="K102" s="105"/>
      <c r="L102" s="105"/>
      <c r="M102" s="106"/>
      <c r="N102" s="99">
        <f t="shared" si="4"/>
        <v>0</v>
      </c>
      <c r="O102" s="87" t="e">
        <f>N102/(N102+('Mixed commercial waste data'!E100))*100</f>
        <v>#DIV/0!</v>
      </c>
      <c r="P102" s="120"/>
      <c r="Q102" s="98" t="str">
        <f t="shared" si="5"/>
        <v/>
      </c>
    </row>
    <row r="103" spans="4:17" s="100" customFormat="1" ht="13.5" x14ac:dyDescent="0.3">
      <c r="D103" s="110"/>
      <c r="E103" s="108"/>
      <c r="F103" s="105"/>
      <c r="G103" s="105"/>
      <c r="H103" s="105"/>
      <c r="I103" s="105"/>
      <c r="J103" s="105"/>
      <c r="K103" s="105"/>
      <c r="L103" s="105"/>
      <c r="M103" s="106"/>
      <c r="N103" s="99">
        <f t="shared" si="4"/>
        <v>0</v>
      </c>
      <c r="O103" s="87" t="e">
        <f>N103/(N103+('Mixed commercial waste data'!E101))*100</f>
        <v>#DIV/0!</v>
      </c>
      <c r="P103" s="120"/>
      <c r="Q103" s="98" t="str">
        <f t="shared" si="5"/>
        <v/>
      </c>
    </row>
    <row r="104" spans="4:17" s="100" customFormat="1" ht="13.5" x14ac:dyDescent="0.3">
      <c r="D104" s="110"/>
      <c r="E104" s="108"/>
      <c r="F104" s="105"/>
      <c r="G104" s="105"/>
      <c r="H104" s="105"/>
      <c r="I104" s="105"/>
      <c r="J104" s="105"/>
      <c r="K104" s="105"/>
      <c r="L104" s="105"/>
      <c r="M104" s="106"/>
      <c r="N104" s="99">
        <f t="shared" si="4"/>
        <v>0</v>
      </c>
      <c r="O104" s="87" t="e">
        <f>N104/(N104+('Mixed commercial waste data'!E102))*100</f>
        <v>#DIV/0!</v>
      </c>
      <c r="P104" s="120"/>
      <c r="Q104" s="98" t="str">
        <f t="shared" si="5"/>
        <v/>
      </c>
    </row>
    <row r="105" spans="4:17" s="100" customFormat="1" ht="13.5" x14ac:dyDescent="0.3">
      <c r="D105" s="110"/>
      <c r="E105" s="108"/>
      <c r="F105" s="105"/>
      <c r="G105" s="105"/>
      <c r="H105" s="105"/>
      <c r="I105" s="105"/>
      <c r="J105" s="105"/>
      <c r="K105" s="105"/>
      <c r="L105" s="105"/>
      <c r="M105" s="106"/>
      <c r="N105" s="99">
        <f t="shared" si="4"/>
        <v>0</v>
      </c>
      <c r="O105" s="87" t="e">
        <f>N105/(N105+('Mixed commercial waste data'!E103))*100</f>
        <v>#DIV/0!</v>
      </c>
      <c r="P105" s="120"/>
      <c r="Q105" s="98" t="str">
        <f t="shared" si="5"/>
        <v/>
      </c>
    </row>
    <row r="106" spans="4:17" s="100" customFormat="1" ht="13.5" x14ac:dyDescent="0.3">
      <c r="D106" s="110"/>
      <c r="E106" s="108"/>
      <c r="F106" s="105"/>
      <c r="G106" s="105"/>
      <c r="H106" s="105"/>
      <c r="I106" s="105"/>
      <c r="J106" s="105"/>
      <c r="K106" s="105"/>
      <c r="L106" s="105"/>
      <c r="M106" s="106"/>
      <c r="N106" s="99">
        <f t="shared" si="4"/>
        <v>0</v>
      </c>
      <c r="O106" s="87" t="e">
        <f>N106/(N106+('Mixed commercial waste data'!E104))*100</f>
        <v>#DIV/0!</v>
      </c>
      <c r="P106" s="120"/>
      <c r="Q106" s="98" t="str">
        <f t="shared" si="5"/>
        <v/>
      </c>
    </row>
    <row r="107" spans="4:17" s="100" customFormat="1" ht="13.5" x14ac:dyDescent="0.3">
      <c r="D107" s="110"/>
      <c r="E107" s="108"/>
      <c r="F107" s="105"/>
      <c r="G107" s="105"/>
      <c r="H107" s="105"/>
      <c r="I107" s="105"/>
      <c r="J107" s="105"/>
      <c r="K107" s="105"/>
      <c r="L107" s="105"/>
      <c r="M107" s="106"/>
      <c r="N107" s="99">
        <f t="shared" si="4"/>
        <v>0</v>
      </c>
      <c r="O107" s="87" t="e">
        <f>N107/(N107+('Mixed commercial waste data'!E105))*100</f>
        <v>#DIV/0!</v>
      </c>
      <c r="P107" s="120"/>
      <c r="Q107" s="98" t="str">
        <f t="shared" si="5"/>
        <v/>
      </c>
    </row>
    <row r="108" spans="4:17" s="100" customFormat="1" ht="13.5" x14ac:dyDescent="0.3">
      <c r="D108" s="110"/>
      <c r="E108" s="108"/>
      <c r="F108" s="105"/>
      <c r="G108" s="105"/>
      <c r="H108" s="105"/>
      <c r="I108" s="105"/>
      <c r="J108" s="105"/>
      <c r="K108" s="105"/>
      <c r="L108" s="105"/>
      <c r="M108" s="106"/>
      <c r="N108" s="99">
        <f t="shared" si="4"/>
        <v>0</v>
      </c>
      <c r="O108" s="87" t="e">
        <f>N108/(N108+('Mixed commercial waste data'!E106))*100</f>
        <v>#DIV/0!</v>
      </c>
      <c r="P108" s="120"/>
      <c r="Q108" s="98" t="str">
        <f t="shared" si="5"/>
        <v/>
      </c>
    </row>
    <row r="109" spans="4:17" s="100" customFormat="1" ht="13.5" x14ac:dyDescent="0.3">
      <c r="D109" s="111"/>
      <c r="E109" s="109"/>
      <c r="F109" s="106"/>
      <c r="G109" s="106"/>
      <c r="H109" s="106"/>
      <c r="I109" s="106"/>
      <c r="J109" s="106"/>
      <c r="K109" s="106"/>
      <c r="L109" s="106"/>
      <c r="M109" s="106"/>
      <c r="N109" s="99">
        <f t="shared" ref="N109:N140" si="6">SUM(E109:M109)</f>
        <v>0</v>
      </c>
      <c r="O109" s="87" t="e">
        <f>N109/(N109+('Mixed commercial waste data'!E107))*100</f>
        <v>#DIV/0!</v>
      </c>
      <c r="P109" s="120"/>
      <c r="Q109" s="98" t="str">
        <f t="shared" si="5"/>
        <v/>
      </c>
    </row>
    <row r="110" spans="4:17" s="100" customFormat="1" ht="13.5" x14ac:dyDescent="0.3">
      <c r="D110" s="110"/>
      <c r="E110" s="108"/>
      <c r="F110" s="105"/>
      <c r="G110" s="105"/>
      <c r="H110" s="105"/>
      <c r="I110" s="105"/>
      <c r="J110" s="105"/>
      <c r="K110" s="105"/>
      <c r="L110" s="105"/>
      <c r="M110" s="106"/>
      <c r="N110" s="99">
        <f t="shared" si="6"/>
        <v>0</v>
      </c>
      <c r="O110" s="87" t="e">
        <f>N110/(N110+('Mixed commercial waste data'!E108))*100</f>
        <v>#DIV/0!</v>
      </c>
      <c r="P110" s="120"/>
      <c r="Q110" s="98" t="str">
        <f t="shared" si="5"/>
        <v/>
      </c>
    </row>
    <row r="111" spans="4:17" s="100" customFormat="1" ht="13.5" x14ac:dyDescent="0.3">
      <c r="D111" s="110"/>
      <c r="E111" s="108"/>
      <c r="F111" s="105"/>
      <c r="G111" s="105"/>
      <c r="H111" s="105"/>
      <c r="I111" s="105"/>
      <c r="J111" s="105"/>
      <c r="K111" s="105"/>
      <c r="L111" s="105"/>
      <c r="M111" s="106"/>
      <c r="N111" s="99">
        <f t="shared" si="6"/>
        <v>0</v>
      </c>
      <c r="O111" s="87" t="e">
        <f>N111/(N111+('Mixed commercial waste data'!E109))*100</f>
        <v>#DIV/0!</v>
      </c>
      <c r="P111" s="120"/>
      <c r="Q111" s="98" t="str">
        <f t="shared" si="5"/>
        <v/>
      </c>
    </row>
    <row r="112" spans="4:17" s="100" customFormat="1" ht="13.5" x14ac:dyDescent="0.3">
      <c r="D112" s="110"/>
      <c r="E112" s="108"/>
      <c r="F112" s="105"/>
      <c r="G112" s="105"/>
      <c r="H112" s="105"/>
      <c r="I112" s="105"/>
      <c r="J112" s="105"/>
      <c r="K112" s="105"/>
      <c r="L112" s="105"/>
      <c r="M112" s="106"/>
      <c r="N112" s="99">
        <f t="shared" si="6"/>
        <v>0</v>
      </c>
      <c r="O112" s="87" t="e">
        <f>N112/(N112+('Mixed commercial waste data'!E110))*100</f>
        <v>#DIV/0!</v>
      </c>
      <c r="P112" s="120"/>
      <c r="Q112" s="98" t="str">
        <f t="shared" si="5"/>
        <v/>
      </c>
    </row>
    <row r="113" spans="4:17" s="100" customFormat="1" ht="13.5" x14ac:dyDescent="0.3">
      <c r="D113" s="110"/>
      <c r="E113" s="108"/>
      <c r="F113" s="105"/>
      <c r="G113" s="105"/>
      <c r="H113" s="105"/>
      <c r="I113" s="105"/>
      <c r="J113" s="105"/>
      <c r="K113" s="105"/>
      <c r="L113" s="105"/>
      <c r="M113" s="106"/>
      <c r="N113" s="99">
        <f t="shared" si="6"/>
        <v>0</v>
      </c>
      <c r="O113" s="87" t="e">
        <f>N113/(N113+('Mixed commercial waste data'!E111))*100</f>
        <v>#DIV/0!</v>
      </c>
      <c r="P113" s="120"/>
      <c r="Q113" s="98" t="str">
        <f t="shared" si="5"/>
        <v/>
      </c>
    </row>
    <row r="114" spans="4:17" s="100" customFormat="1" ht="13.5" x14ac:dyDescent="0.3">
      <c r="D114" s="110"/>
      <c r="E114" s="108"/>
      <c r="F114" s="105"/>
      <c r="G114" s="105"/>
      <c r="H114" s="105"/>
      <c r="I114" s="105"/>
      <c r="J114" s="105"/>
      <c r="K114" s="105"/>
      <c r="L114" s="105"/>
      <c r="M114" s="106"/>
      <c r="N114" s="99">
        <f t="shared" si="6"/>
        <v>0</v>
      </c>
      <c r="O114" s="87" t="e">
        <f>N114/(N114+('Mixed commercial waste data'!E112))*100</f>
        <v>#DIV/0!</v>
      </c>
      <c r="P114" s="120"/>
      <c r="Q114" s="98" t="str">
        <f t="shared" si="5"/>
        <v/>
      </c>
    </row>
    <row r="115" spans="4:17" s="100" customFormat="1" ht="13.5" x14ac:dyDescent="0.3">
      <c r="D115" s="110"/>
      <c r="E115" s="108"/>
      <c r="F115" s="105"/>
      <c r="G115" s="105"/>
      <c r="H115" s="105"/>
      <c r="I115" s="105"/>
      <c r="J115" s="105"/>
      <c r="K115" s="105"/>
      <c r="L115" s="105"/>
      <c r="M115" s="106"/>
      <c r="N115" s="99">
        <f t="shared" si="6"/>
        <v>0</v>
      </c>
      <c r="O115" s="87" t="e">
        <f>N115/(N115+('Mixed commercial waste data'!E113))*100</f>
        <v>#DIV/0!</v>
      </c>
      <c r="P115" s="120"/>
      <c r="Q115" s="98" t="str">
        <f t="shared" si="5"/>
        <v/>
      </c>
    </row>
    <row r="116" spans="4:17" s="100" customFormat="1" ht="13.5" x14ac:dyDescent="0.3">
      <c r="D116" s="110"/>
      <c r="E116" s="108"/>
      <c r="F116" s="105"/>
      <c r="G116" s="105"/>
      <c r="H116" s="105"/>
      <c r="I116" s="105"/>
      <c r="J116" s="105"/>
      <c r="K116" s="105"/>
      <c r="L116" s="105"/>
      <c r="M116" s="106"/>
      <c r="N116" s="99">
        <f t="shared" si="6"/>
        <v>0</v>
      </c>
      <c r="O116" s="87" t="e">
        <f>N116/(N116+('Mixed commercial waste data'!E114))*100</f>
        <v>#DIV/0!</v>
      </c>
      <c r="P116" s="120"/>
      <c r="Q116" s="98" t="str">
        <f t="shared" si="5"/>
        <v/>
      </c>
    </row>
    <row r="117" spans="4:17" s="100" customFormat="1" ht="13.5" x14ac:dyDescent="0.3">
      <c r="D117" s="110"/>
      <c r="E117" s="108"/>
      <c r="F117" s="105"/>
      <c r="G117" s="105"/>
      <c r="H117" s="105"/>
      <c r="I117" s="105"/>
      <c r="J117" s="105"/>
      <c r="K117" s="105"/>
      <c r="L117" s="105"/>
      <c r="M117" s="106"/>
      <c r="N117" s="99">
        <f t="shared" si="6"/>
        <v>0</v>
      </c>
      <c r="O117" s="87" t="e">
        <f>N117/(N117+('Mixed commercial waste data'!E115))*100</f>
        <v>#DIV/0!</v>
      </c>
      <c r="P117" s="120"/>
      <c r="Q117" s="98" t="str">
        <f t="shared" si="5"/>
        <v/>
      </c>
    </row>
    <row r="118" spans="4:17" s="100" customFormat="1" ht="13.5" x14ac:dyDescent="0.3">
      <c r="D118" s="110"/>
      <c r="E118" s="108"/>
      <c r="F118" s="105"/>
      <c r="G118" s="105"/>
      <c r="H118" s="105"/>
      <c r="I118" s="105"/>
      <c r="J118" s="105"/>
      <c r="K118" s="105"/>
      <c r="L118" s="105"/>
      <c r="M118" s="106"/>
      <c r="N118" s="99">
        <f t="shared" si="6"/>
        <v>0</v>
      </c>
      <c r="O118" s="87" t="e">
        <f>N118/(N118+('Mixed commercial waste data'!E116))*100</f>
        <v>#DIV/0!</v>
      </c>
      <c r="P118" s="120"/>
      <c r="Q118" s="98" t="str">
        <f t="shared" si="5"/>
        <v/>
      </c>
    </row>
    <row r="119" spans="4:17" s="100" customFormat="1" ht="13.5" x14ac:dyDescent="0.3">
      <c r="D119" s="110"/>
      <c r="E119" s="108"/>
      <c r="F119" s="105"/>
      <c r="G119" s="105"/>
      <c r="H119" s="105"/>
      <c r="I119" s="105"/>
      <c r="J119" s="105"/>
      <c r="K119" s="105"/>
      <c r="L119" s="105"/>
      <c r="M119" s="106"/>
      <c r="N119" s="99">
        <f t="shared" si="6"/>
        <v>0</v>
      </c>
      <c r="O119" s="87" t="e">
        <f>N119/(N119+('Mixed commercial waste data'!E117))*100</f>
        <v>#DIV/0!</v>
      </c>
      <c r="P119" s="120"/>
      <c r="Q119" s="98" t="str">
        <f t="shared" si="5"/>
        <v/>
      </c>
    </row>
    <row r="120" spans="4:17" s="100" customFormat="1" ht="13.5" x14ac:dyDescent="0.3">
      <c r="D120" s="110"/>
      <c r="E120" s="108"/>
      <c r="F120" s="105"/>
      <c r="G120" s="105"/>
      <c r="H120" s="105"/>
      <c r="I120" s="105"/>
      <c r="J120" s="105"/>
      <c r="K120" s="105"/>
      <c r="L120" s="105"/>
      <c r="M120" s="106"/>
      <c r="N120" s="99">
        <f t="shared" si="6"/>
        <v>0</v>
      </c>
      <c r="O120" s="87" t="e">
        <f>N120/(N120+('Mixed commercial waste data'!E118))*100</f>
        <v>#DIV/0!</v>
      </c>
      <c r="P120" s="120"/>
      <c r="Q120" s="98" t="str">
        <f t="shared" si="5"/>
        <v/>
      </c>
    </row>
    <row r="121" spans="4:17" s="100" customFormat="1" ht="13.5" x14ac:dyDescent="0.3">
      <c r="D121" s="110"/>
      <c r="E121" s="108"/>
      <c r="F121" s="105"/>
      <c r="G121" s="105"/>
      <c r="H121" s="105"/>
      <c r="I121" s="105"/>
      <c r="J121" s="105"/>
      <c r="K121" s="105"/>
      <c r="L121" s="105"/>
      <c r="M121" s="106"/>
      <c r="N121" s="99">
        <f t="shared" si="6"/>
        <v>0</v>
      </c>
      <c r="O121" s="87" t="e">
        <f>N121/(N121+('Mixed commercial waste data'!E119))*100</f>
        <v>#DIV/0!</v>
      </c>
      <c r="P121" s="120"/>
      <c r="Q121" s="98" t="str">
        <f t="shared" si="5"/>
        <v/>
      </c>
    </row>
    <row r="122" spans="4:17" s="100" customFormat="1" ht="13.5" x14ac:dyDescent="0.3">
      <c r="D122" s="110"/>
      <c r="E122" s="108"/>
      <c r="F122" s="105"/>
      <c r="G122" s="105"/>
      <c r="H122" s="105"/>
      <c r="I122" s="105"/>
      <c r="J122" s="105"/>
      <c r="K122" s="105"/>
      <c r="L122" s="105"/>
      <c r="M122" s="106"/>
      <c r="N122" s="99">
        <f t="shared" si="6"/>
        <v>0</v>
      </c>
      <c r="O122" s="87" t="e">
        <f>N122/(N122+('Mixed commercial waste data'!E120))*100</f>
        <v>#DIV/0!</v>
      </c>
      <c r="P122" s="120"/>
      <c r="Q122" s="98" t="str">
        <f t="shared" si="5"/>
        <v/>
      </c>
    </row>
    <row r="123" spans="4:17" s="100" customFormat="1" ht="13.5" x14ac:dyDescent="0.3">
      <c r="D123" s="110"/>
      <c r="E123" s="108"/>
      <c r="F123" s="105"/>
      <c r="G123" s="105"/>
      <c r="H123" s="105"/>
      <c r="I123" s="105"/>
      <c r="J123" s="105"/>
      <c r="K123" s="105"/>
      <c r="L123" s="105"/>
      <c r="M123" s="106"/>
      <c r="N123" s="99">
        <f t="shared" si="6"/>
        <v>0</v>
      </c>
      <c r="O123" s="87" t="e">
        <f>N123/(N123+('Mixed commercial waste data'!E121))*100</f>
        <v>#DIV/0!</v>
      </c>
      <c r="P123" s="120"/>
      <c r="Q123" s="98" t="str">
        <f t="shared" si="5"/>
        <v/>
      </c>
    </row>
    <row r="124" spans="4:17" s="100" customFormat="1" ht="13.5" x14ac:dyDescent="0.3">
      <c r="D124" s="110"/>
      <c r="E124" s="108"/>
      <c r="F124" s="105"/>
      <c r="G124" s="105"/>
      <c r="H124" s="105"/>
      <c r="I124" s="105"/>
      <c r="J124" s="105"/>
      <c r="K124" s="105"/>
      <c r="L124" s="105"/>
      <c r="M124" s="106"/>
      <c r="N124" s="99">
        <f t="shared" si="6"/>
        <v>0</v>
      </c>
      <c r="O124" s="87" t="e">
        <f>N124/(N124+('Mixed commercial waste data'!E122))*100</f>
        <v>#DIV/0!</v>
      </c>
      <c r="P124" s="120"/>
      <c r="Q124" s="98" t="str">
        <f t="shared" si="5"/>
        <v/>
      </c>
    </row>
    <row r="125" spans="4:17" s="100" customFormat="1" ht="13.5" x14ac:dyDescent="0.3">
      <c r="D125" s="110"/>
      <c r="E125" s="108"/>
      <c r="F125" s="105"/>
      <c r="G125" s="105"/>
      <c r="H125" s="105"/>
      <c r="I125" s="105"/>
      <c r="J125" s="105"/>
      <c r="K125" s="105"/>
      <c r="L125" s="105"/>
      <c r="M125" s="106"/>
      <c r="N125" s="99">
        <f t="shared" si="6"/>
        <v>0</v>
      </c>
      <c r="O125" s="87" t="e">
        <f>N125/(N125+('Mixed commercial waste data'!E123))*100</f>
        <v>#DIV/0!</v>
      </c>
      <c r="P125" s="120"/>
      <c r="Q125" s="98" t="str">
        <f t="shared" si="5"/>
        <v/>
      </c>
    </row>
    <row r="126" spans="4:17" s="100" customFormat="1" ht="13.5" x14ac:dyDescent="0.3">
      <c r="D126" s="111"/>
      <c r="E126" s="109"/>
      <c r="F126" s="106"/>
      <c r="G126" s="106"/>
      <c r="H126" s="106"/>
      <c r="I126" s="106"/>
      <c r="J126" s="106"/>
      <c r="K126" s="106"/>
      <c r="L126" s="106"/>
      <c r="M126" s="106"/>
      <c r="N126" s="99">
        <f t="shared" si="6"/>
        <v>0</v>
      </c>
      <c r="O126" s="87" t="e">
        <f>N126/(N126+('Mixed commercial waste data'!E124))*100</f>
        <v>#DIV/0!</v>
      </c>
      <c r="P126" s="120"/>
      <c r="Q126" s="98" t="str">
        <f t="shared" si="5"/>
        <v/>
      </c>
    </row>
    <row r="127" spans="4:17" s="100" customFormat="1" ht="13.5" x14ac:dyDescent="0.3">
      <c r="D127" s="110"/>
      <c r="E127" s="108"/>
      <c r="F127" s="105"/>
      <c r="G127" s="105"/>
      <c r="H127" s="105"/>
      <c r="I127" s="105"/>
      <c r="J127" s="105"/>
      <c r="K127" s="105"/>
      <c r="L127" s="105"/>
      <c r="M127" s="106"/>
      <c r="N127" s="99">
        <f t="shared" si="6"/>
        <v>0</v>
      </c>
      <c r="O127" s="87" t="e">
        <f>N127/(N127+('Mixed commercial waste data'!E125))*100</f>
        <v>#DIV/0!</v>
      </c>
      <c r="P127" s="120"/>
      <c r="Q127" s="98" t="str">
        <f t="shared" si="5"/>
        <v/>
      </c>
    </row>
    <row r="128" spans="4:17" s="100" customFormat="1" ht="13.5" x14ac:dyDescent="0.3">
      <c r="D128" s="110"/>
      <c r="E128" s="108"/>
      <c r="F128" s="105"/>
      <c r="G128" s="105"/>
      <c r="H128" s="105"/>
      <c r="I128" s="105"/>
      <c r="J128" s="105"/>
      <c r="K128" s="105"/>
      <c r="L128" s="105"/>
      <c r="M128" s="106"/>
      <c r="N128" s="99">
        <f t="shared" si="6"/>
        <v>0</v>
      </c>
      <c r="O128" s="87" t="e">
        <f>N128/(N128+('Mixed commercial waste data'!E126))*100</f>
        <v>#DIV/0!</v>
      </c>
      <c r="P128" s="120"/>
      <c r="Q128" s="98" t="str">
        <f t="shared" si="5"/>
        <v/>
      </c>
    </row>
    <row r="129" spans="4:17" s="100" customFormat="1" ht="13.5" x14ac:dyDescent="0.3">
      <c r="D129" s="110"/>
      <c r="E129" s="108"/>
      <c r="F129" s="105"/>
      <c r="G129" s="105"/>
      <c r="H129" s="105"/>
      <c r="I129" s="105"/>
      <c r="J129" s="105"/>
      <c r="K129" s="105"/>
      <c r="L129" s="105"/>
      <c r="M129" s="106"/>
      <c r="N129" s="99">
        <f t="shared" si="6"/>
        <v>0</v>
      </c>
      <c r="O129" s="87" t="e">
        <f>N129/(N129+('Mixed commercial waste data'!E127))*100</f>
        <v>#DIV/0!</v>
      </c>
      <c r="P129" s="120"/>
      <c r="Q129" s="98" t="str">
        <f t="shared" si="5"/>
        <v/>
      </c>
    </row>
    <row r="130" spans="4:17" s="100" customFormat="1" ht="13.5" x14ac:dyDescent="0.3">
      <c r="D130" s="110"/>
      <c r="E130" s="108"/>
      <c r="F130" s="105"/>
      <c r="G130" s="105"/>
      <c r="H130" s="105"/>
      <c r="I130" s="105"/>
      <c r="J130" s="105"/>
      <c r="K130" s="105"/>
      <c r="L130" s="105"/>
      <c r="M130" s="106"/>
      <c r="N130" s="99">
        <f t="shared" si="6"/>
        <v>0</v>
      </c>
      <c r="O130" s="87" t="e">
        <f>N130/(N130+('Mixed commercial waste data'!E128))*100</f>
        <v>#DIV/0!</v>
      </c>
      <c r="P130" s="120"/>
      <c r="Q130" s="98" t="str">
        <f t="shared" si="5"/>
        <v/>
      </c>
    </row>
    <row r="131" spans="4:17" s="100" customFormat="1" ht="13.5" x14ac:dyDescent="0.3">
      <c r="D131" s="110"/>
      <c r="E131" s="108"/>
      <c r="F131" s="105"/>
      <c r="G131" s="105"/>
      <c r="H131" s="105"/>
      <c r="I131" s="105"/>
      <c r="J131" s="105"/>
      <c r="K131" s="105"/>
      <c r="L131" s="105"/>
      <c r="M131" s="106"/>
      <c r="N131" s="99">
        <f t="shared" si="6"/>
        <v>0</v>
      </c>
      <c r="O131" s="87" t="e">
        <f>N131/(N131+('Mixed commercial waste data'!E129))*100</f>
        <v>#DIV/0!</v>
      </c>
      <c r="P131" s="120"/>
      <c r="Q131" s="98" t="str">
        <f t="shared" si="5"/>
        <v/>
      </c>
    </row>
    <row r="132" spans="4:17" s="100" customFormat="1" ht="13.5" x14ac:dyDescent="0.3">
      <c r="D132" s="110"/>
      <c r="E132" s="108"/>
      <c r="F132" s="105"/>
      <c r="G132" s="105"/>
      <c r="H132" s="105"/>
      <c r="I132" s="105"/>
      <c r="J132" s="105"/>
      <c r="K132" s="105"/>
      <c r="L132" s="105"/>
      <c r="M132" s="106"/>
      <c r="N132" s="99">
        <f t="shared" si="6"/>
        <v>0</v>
      </c>
      <c r="O132" s="87" t="e">
        <f>N132/(N132+('Mixed commercial waste data'!E130))*100</f>
        <v>#DIV/0!</v>
      </c>
      <c r="P132" s="120"/>
      <c r="Q132" s="98" t="str">
        <f t="shared" si="5"/>
        <v/>
      </c>
    </row>
    <row r="133" spans="4:17" s="100" customFormat="1" ht="13.5" x14ac:dyDescent="0.3">
      <c r="D133" s="110"/>
      <c r="E133" s="108"/>
      <c r="F133" s="105"/>
      <c r="G133" s="105"/>
      <c r="H133" s="105"/>
      <c r="I133" s="105"/>
      <c r="J133" s="105"/>
      <c r="K133" s="105"/>
      <c r="L133" s="105"/>
      <c r="M133" s="106"/>
      <c r="N133" s="99">
        <f t="shared" si="6"/>
        <v>0</v>
      </c>
      <c r="O133" s="87" t="e">
        <f>N133/(N133+('Mixed commercial waste data'!E131))*100</f>
        <v>#DIV/0!</v>
      </c>
      <c r="P133" s="120"/>
      <c r="Q133" s="98" t="str">
        <f t="shared" si="5"/>
        <v/>
      </c>
    </row>
    <row r="134" spans="4:17" s="100" customFormat="1" ht="13.5" x14ac:dyDescent="0.3">
      <c r="D134" s="110"/>
      <c r="E134" s="108"/>
      <c r="F134" s="105"/>
      <c r="G134" s="105"/>
      <c r="H134" s="105"/>
      <c r="I134" s="105"/>
      <c r="J134" s="105"/>
      <c r="K134" s="105"/>
      <c r="L134" s="105"/>
      <c r="M134" s="106"/>
      <c r="N134" s="99">
        <f t="shared" si="6"/>
        <v>0</v>
      </c>
      <c r="O134" s="87" t="e">
        <f>N134/(N134+('Mixed commercial waste data'!E132))*100</f>
        <v>#DIV/0!</v>
      </c>
      <c r="P134" s="120"/>
      <c r="Q134" s="98" t="str">
        <f t="shared" si="5"/>
        <v/>
      </c>
    </row>
    <row r="135" spans="4:17" s="100" customFormat="1" ht="13.5" x14ac:dyDescent="0.3">
      <c r="D135" s="110"/>
      <c r="E135" s="108"/>
      <c r="F135" s="105"/>
      <c r="G135" s="105"/>
      <c r="H135" s="105"/>
      <c r="I135" s="105"/>
      <c r="J135" s="105"/>
      <c r="K135" s="105"/>
      <c r="L135" s="105"/>
      <c r="M135" s="106"/>
      <c r="N135" s="99">
        <f t="shared" si="6"/>
        <v>0</v>
      </c>
      <c r="O135" s="87" t="e">
        <f>N135/(N135+('Mixed commercial waste data'!E133))*100</f>
        <v>#DIV/0!</v>
      </c>
      <c r="P135" s="120"/>
      <c r="Q135" s="98" t="str">
        <f t="shared" si="5"/>
        <v/>
      </c>
    </row>
    <row r="136" spans="4:17" s="100" customFormat="1" ht="13.5" x14ac:dyDescent="0.3">
      <c r="D136" s="110"/>
      <c r="E136" s="108"/>
      <c r="F136" s="105"/>
      <c r="G136" s="105"/>
      <c r="H136" s="105"/>
      <c r="I136" s="105"/>
      <c r="J136" s="105"/>
      <c r="K136" s="105"/>
      <c r="L136" s="105"/>
      <c r="M136" s="106"/>
      <c r="N136" s="99">
        <f t="shared" si="6"/>
        <v>0</v>
      </c>
      <c r="O136" s="87" t="e">
        <f>N136/(N136+('Mixed commercial waste data'!E134))*100</f>
        <v>#DIV/0!</v>
      </c>
      <c r="P136" s="120"/>
      <c r="Q136" s="98" t="str">
        <f t="shared" si="5"/>
        <v/>
      </c>
    </row>
    <row r="137" spans="4:17" s="100" customFormat="1" ht="13.5" x14ac:dyDescent="0.3">
      <c r="D137" s="110"/>
      <c r="E137" s="108"/>
      <c r="F137" s="105"/>
      <c r="G137" s="105"/>
      <c r="H137" s="105"/>
      <c r="I137" s="105"/>
      <c r="J137" s="105"/>
      <c r="K137" s="105"/>
      <c r="L137" s="105"/>
      <c r="M137" s="106"/>
      <c r="N137" s="99">
        <f t="shared" si="6"/>
        <v>0</v>
      </c>
      <c r="O137" s="87" t="e">
        <f>N137/(N137+('Mixed commercial waste data'!E135))*100</f>
        <v>#DIV/0!</v>
      </c>
      <c r="P137" s="120"/>
      <c r="Q137" s="98" t="str">
        <f t="shared" si="5"/>
        <v/>
      </c>
    </row>
    <row r="138" spans="4:17" s="100" customFormat="1" ht="13.5" x14ac:dyDescent="0.3">
      <c r="D138" s="110"/>
      <c r="E138" s="108"/>
      <c r="F138" s="105"/>
      <c r="G138" s="105"/>
      <c r="H138" s="105"/>
      <c r="I138" s="105"/>
      <c r="J138" s="105"/>
      <c r="K138" s="105"/>
      <c r="L138" s="105"/>
      <c r="M138" s="106"/>
      <c r="N138" s="99">
        <f t="shared" si="6"/>
        <v>0</v>
      </c>
      <c r="O138" s="87" t="e">
        <f>N138/(N138+('Mixed commercial waste data'!E136))*100</f>
        <v>#DIV/0!</v>
      </c>
      <c r="P138" s="120"/>
      <c r="Q138" s="98" t="str">
        <f t="shared" si="5"/>
        <v/>
      </c>
    </row>
    <row r="139" spans="4:17" s="100" customFormat="1" ht="13.5" x14ac:dyDescent="0.3">
      <c r="D139" s="110"/>
      <c r="E139" s="108"/>
      <c r="F139" s="105"/>
      <c r="G139" s="105"/>
      <c r="H139" s="105"/>
      <c r="I139" s="105"/>
      <c r="J139" s="105"/>
      <c r="K139" s="105"/>
      <c r="L139" s="105"/>
      <c r="M139" s="106"/>
      <c r="N139" s="99">
        <f t="shared" si="6"/>
        <v>0</v>
      </c>
      <c r="O139" s="87" t="e">
        <f>N139/(N139+('Mixed commercial waste data'!E137))*100</f>
        <v>#DIV/0!</v>
      </c>
      <c r="P139" s="120"/>
      <c r="Q139" s="98" t="str">
        <f t="shared" si="5"/>
        <v/>
      </c>
    </row>
    <row r="140" spans="4:17" s="100" customFormat="1" ht="13.5" x14ac:dyDescent="0.3">
      <c r="D140" s="110"/>
      <c r="E140" s="108"/>
      <c r="F140" s="105"/>
      <c r="G140" s="105"/>
      <c r="H140" s="105"/>
      <c r="I140" s="105"/>
      <c r="J140" s="105"/>
      <c r="K140" s="105"/>
      <c r="L140" s="105"/>
      <c r="M140" s="106"/>
      <c r="N140" s="99">
        <f t="shared" si="6"/>
        <v>0</v>
      </c>
      <c r="O140" s="87" t="e">
        <f>N140/(N140+('Mixed commercial waste data'!E138))*100</f>
        <v>#DIV/0!</v>
      </c>
      <c r="P140" s="120"/>
      <c r="Q140" s="98" t="str">
        <f t="shared" si="5"/>
        <v/>
      </c>
    </row>
    <row r="141" spans="4:17" s="100" customFormat="1" ht="13.5" x14ac:dyDescent="0.3">
      <c r="D141" s="110"/>
      <c r="E141" s="108"/>
      <c r="F141" s="105"/>
      <c r="G141" s="105"/>
      <c r="H141" s="105"/>
      <c r="I141" s="105"/>
      <c r="J141" s="105"/>
      <c r="K141" s="105"/>
      <c r="L141" s="105"/>
      <c r="M141" s="106"/>
      <c r="N141" s="99">
        <f t="shared" ref="N141:N172" si="7">SUM(E141:M141)</f>
        <v>0</v>
      </c>
      <c r="O141" s="87" t="e">
        <f>N141/(N141+('Mixed commercial waste data'!E139))*100</f>
        <v>#DIV/0!</v>
      </c>
      <c r="P141" s="120"/>
      <c r="Q141" s="98" t="str">
        <f t="shared" si="5"/>
        <v/>
      </c>
    </row>
    <row r="142" spans="4:17" s="100" customFormat="1" ht="13.5" x14ac:dyDescent="0.3">
      <c r="D142" s="111"/>
      <c r="E142" s="109"/>
      <c r="F142" s="106"/>
      <c r="G142" s="106"/>
      <c r="H142" s="106"/>
      <c r="I142" s="106"/>
      <c r="J142" s="106"/>
      <c r="K142" s="106"/>
      <c r="L142" s="106"/>
      <c r="M142" s="106"/>
      <c r="N142" s="99">
        <f t="shared" si="7"/>
        <v>0</v>
      </c>
      <c r="O142" s="87" t="e">
        <f>N142/(N142+('Mixed commercial waste data'!E140))*100</f>
        <v>#DIV/0!</v>
      </c>
      <c r="P142" s="120"/>
      <c r="Q142" s="98" t="str">
        <f t="shared" ref="Q142:Q204" si="8">IFERROR(N142/P142,"")</f>
        <v/>
      </c>
    </row>
    <row r="143" spans="4:17" s="100" customFormat="1" ht="13.5" x14ac:dyDescent="0.3">
      <c r="D143" s="110"/>
      <c r="E143" s="108"/>
      <c r="F143" s="105"/>
      <c r="G143" s="105"/>
      <c r="H143" s="105"/>
      <c r="I143" s="105"/>
      <c r="J143" s="105"/>
      <c r="K143" s="105"/>
      <c r="L143" s="105"/>
      <c r="M143" s="106"/>
      <c r="N143" s="99">
        <f t="shared" si="7"/>
        <v>0</v>
      </c>
      <c r="O143" s="87" t="e">
        <f>N143/(N143+('Mixed commercial waste data'!E141))*100</f>
        <v>#DIV/0!</v>
      </c>
      <c r="P143" s="120"/>
      <c r="Q143" s="98" t="str">
        <f t="shared" si="8"/>
        <v/>
      </c>
    </row>
    <row r="144" spans="4:17" s="100" customFormat="1" ht="13.5" x14ac:dyDescent="0.3">
      <c r="D144" s="110"/>
      <c r="E144" s="108"/>
      <c r="F144" s="105"/>
      <c r="G144" s="105"/>
      <c r="H144" s="105"/>
      <c r="I144" s="105"/>
      <c r="J144" s="105"/>
      <c r="K144" s="105"/>
      <c r="L144" s="105"/>
      <c r="M144" s="106"/>
      <c r="N144" s="99">
        <f t="shared" si="7"/>
        <v>0</v>
      </c>
      <c r="O144" s="87" t="e">
        <f>N144/(N144+('Mixed commercial waste data'!E142))*100</f>
        <v>#DIV/0!</v>
      </c>
      <c r="P144" s="120"/>
      <c r="Q144" s="98" t="str">
        <f t="shared" si="8"/>
        <v/>
      </c>
    </row>
    <row r="145" spans="4:17" s="100" customFormat="1" ht="13.5" x14ac:dyDescent="0.3">
      <c r="D145" s="110"/>
      <c r="E145" s="108"/>
      <c r="F145" s="105"/>
      <c r="G145" s="105"/>
      <c r="H145" s="105"/>
      <c r="I145" s="105"/>
      <c r="J145" s="105"/>
      <c r="K145" s="105"/>
      <c r="L145" s="105"/>
      <c r="M145" s="106"/>
      <c r="N145" s="99">
        <f t="shared" si="7"/>
        <v>0</v>
      </c>
      <c r="O145" s="87" t="e">
        <f>N145/(N145+('Mixed commercial waste data'!E143))*100</f>
        <v>#DIV/0!</v>
      </c>
      <c r="P145" s="120"/>
      <c r="Q145" s="98" t="str">
        <f t="shared" si="8"/>
        <v/>
      </c>
    </row>
    <row r="146" spans="4:17" s="100" customFormat="1" ht="13.5" x14ac:dyDescent="0.3">
      <c r="D146" s="110"/>
      <c r="E146" s="108"/>
      <c r="F146" s="105"/>
      <c r="G146" s="105"/>
      <c r="H146" s="105"/>
      <c r="I146" s="105"/>
      <c r="J146" s="105"/>
      <c r="K146" s="105"/>
      <c r="L146" s="105"/>
      <c r="M146" s="106"/>
      <c r="N146" s="99">
        <f t="shared" si="7"/>
        <v>0</v>
      </c>
      <c r="O146" s="87" t="e">
        <f>N146/(N146+('Mixed commercial waste data'!E144))*100</f>
        <v>#DIV/0!</v>
      </c>
      <c r="P146" s="120"/>
      <c r="Q146" s="98" t="str">
        <f t="shared" si="8"/>
        <v/>
      </c>
    </row>
    <row r="147" spans="4:17" s="100" customFormat="1" ht="13.5" x14ac:dyDescent="0.3">
      <c r="D147" s="110"/>
      <c r="E147" s="108"/>
      <c r="F147" s="105"/>
      <c r="G147" s="105"/>
      <c r="H147" s="105"/>
      <c r="I147" s="105"/>
      <c r="J147" s="105"/>
      <c r="K147" s="105"/>
      <c r="L147" s="105"/>
      <c r="M147" s="106"/>
      <c r="N147" s="99">
        <f t="shared" si="7"/>
        <v>0</v>
      </c>
      <c r="O147" s="87" t="e">
        <f>N147/(N147+('Mixed commercial waste data'!E145))*100</f>
        <v>#DIV/0!</v>
      </c>
      <c r="P147" s="120"/>
      <c r="Q147" s="98" t="str">
        <f t="shared" si="8"/>
        <v/>
      </c>
    </row>
    <row r="148" spans="4:17" s="100" customFormat="1" ht="13.5" x14ac:dyDescent="0.3">
      <c r="D148" s="110"/>
      <c r="E148" s="108"/>
      <c r="F148" s="105"/>
      <c r="G148" s="105"/>
      <c r="H148" s="105"/>
      <c r="I148" s="105"/>
      <c r="J148" s="105"/>
      <c r="K148" s="105"/>
      <c r="L148" s="105"/>
      <c r="M148" s="106"/>
      <c r="N148" s="99">
        <f t="shared" si="7"/>
        <v>0</v>
      </c>
      <c r="O148" s="87" t="e">
        <f>N148/(N148+('Mixed commercial waste data'!E146))*100</f>
        <v>#DIV/0!</v>
      </c>
      <c r="P148" s="120"/>
      <c r="Q148" s="98" t="str">
        <f t="shared" si="8"/>
        <v/>
      </c>
    </row>
    <row r="149" spans="4:17" s="100" customFormat="1" ht="13.5" x14ac:dyDescent="0.3">
      <c r="D149" s="110"/>
      <c r="E149" s="108"/>
      <c r="F149" s="105"/>
      <c r="G149" s="105"/>
      <c r="H149" s="105"/>
      <c r="I149" s="105"/>
      <c r="J149" s="105"/>
      <c r="K149" s="105"/>
      <c r="L149" s="105"/>
      <c r="M149" s="106"/>
      <c r="N149" s="99">
        <f t="shared" si="7"/>
        <v>0</v>
      </c>
      <c r="O149" s="87" t="e">
        <f>N149/(N149+('Mixed commercial waste data'!E147))*100</f>
        <v>#DIV/0!</v>
      </c>
      <c r="P149" s="120"/>
      <c r="Q149" s="98" t="str">
        <f t="shared" si="8"/>
        <v/>
      </c>
    </row>
    <row r="150" spans="4:17" s="100" customFormat="1" ht="13.5" x14ac:dyDescent="0.3">
      <c r="D150" s="110"/>
      <c r="E150" s="108"/>
      <c r="F150" s="105"/>
      <c r="G150" s="105"/>
      <c r="H150" s="105"/>
      <c r="I150" s="105"/>
      <c r="J150" s="105"/>
      <c r="K150" s="105"/>
      <c r="L150" s="105"/>
      <c r="M150" s="106"/>
      <c r="N150" s="99">
        <f t="shared" si="7"/>
        <v>0</v>
      </c>
      <c r="O150" s="87" t="e">
        <f>N150/(N150+('Mixed commercial waste data'!E148))*100</f>
        <v>#DIV/0!</v>
      </c>
      <c r="P150" s="120"/>
      <c r="Q150" s="98" t="str">
        <f t="shared" si="8"/>
        <v/>
      </c>
    </row>
    <row r="151" spans="4:17" s="100" customFormat="1" ht="13.5" x14ac:dyDescent="0.3">
      <c r="D151" s="110"/>
      <c r="E151" s="108"/>
      <c r="F151" s="105"/>
      <c r="G151" s="105"/>
      <c r="H151" s="105"/>
      <c r="I151" s="105"/>
      <c r="J151" s="105"/>
      <c r="K151" s="105"/>
      <c r="L151" s="105"/>
      <c r="M151" s="106"/>
      <c r="N151" s="99">
        <f t="shared" si="7"/>
        <v>0</v>
      </c>
      <c r="O151" s="87" t="e">
        <f>N151/(N151+('Mixed commercial waste data'!E149))*100</f>
        <v>#DIV/0!</v>
      </c>
      <c r="P151" s="120"/>
      <c r="Q151" s="98" t="str">
        <f t="shared" si="8"/>
        <v/>
      </c>
    </row>
    <row r="152" spans="4:17" s="100" customFormat="1" ht="13.5" x14ac:dyDescent="0.3">
      <c r="D152" s="110"/>
      <c r="E152" s="108"/>
      <c r="F152" s="105"/>
      <c r="G152" s="105"/>
      <c r="H152" s="105"/>
      <c r="I152" s="105"/>
      <c r="J152" s="105"/>
      <c r="K152" s="105"/>
      <c r="L152" s="105"/>
      <c r="M152" s="106"/>
      <c r="N152" s="99">
        <f t="shared" si="7"/>
        <v>0</v>
      </c>
      <c r="O152" s="87" t="e">
        <f>N152/(N152+('Mixed commercial waste data'!E150))*100</f>
        <v>#DIV/0!</v>
      </c>
      <c r="P152" s="120"/>
      <c r="Q152" s="98" t="str">
        <f t="shared" si="8"/>
        <v/>
      </c>
    </row>
    <row r="153" spans="4:17" s="100" customFormat="1" ht="13.5" x14ac:dyDescent="0.3">
      <c r="D153" s="110"/>
      <c r="E153" s="108"/>
      <c r="F153" s="105"/>
      <c r="G153" s="105"/>
      <c r="H153" s="105"/>
      <c r="I153" s="105"/>
      <c r="J153" s="105"/>
      <c r="K153" s="105"/>
      <c r="L153" s="105"/>
      <c r="M153" s="106"/>
      <c r="N153" s="99">
        <f t="shared" si="7"/>
        <v>0</v>
      </c>
      <c r="O153" s="87" t="e">
        <f>N153/(N153+('Mixed commercial waste data'!E151))*100</f>
        <v>#DIV/0!</v>
      </c>
      <c r="P153" s="120"/>
      <c r="Q153" s="98" t="str">
        <f t="shared" si="8"/>
        <v/>
      </c>
    </row>
    <row r="154" spans="4:17" s="100" customFormat="1" ht="13.5" x14ac:dyDescent="0.3">
      <c r="D154" s="110"/>
      <c r="E154" s="108"/>
      <c r="F154" s="105"/>
      <c r="G154" s="105"/>
      <c r="H154" s="105"/>
      <c r="I154" s="105"/>
      <c r="J154" s="105"/>
      <c r="K154" s="105"/>
      <c r="L154" s="105"/>
      <c r="M154" s="106"/>
      <c r="N154" s="99">
        <f t="shared" si="7"/>
        <v>0</v>
      </c>
      <c r="O154" s="87" t="e">
        <f>N154/(N154+('Mixed commercial waste data'!E152))*100</f>
        <v>#DIV/0!</v>
      </c>
      <c r="P154" s="120"/>
      <c r="Q154" s="98" t="str">
        <f t="shared" si="8"/>
        <v/>
      </c>
    </row>
    <row r="155" spans="4:17" s="100" customFormat="1" ht="13.5" x14ac:dyDescent="0.3">
      <c r="D155" s="110"/>
      <c r="E155" s="108"/>
      <c r="F155" s="105"/>
      <c r="G155" s="105"/>
      <c r="H155" s="105"/>
      <c r="I155" s="105"/>
      <c r="J155" s="105"/>
      <c r="K155" s="105"/>
      <c r="L155" s="105"/>
      <c r="M155" s="106"/>
      <c r="N155" s="99">
        <f t="shared" si="7"/>
        <v>0</v>
      </c>
      <c r="O155" s="87" t="e">
        <f>N155/(N155+('Mixed commercial waste data'!E153))*100</f>
        <v>#DIV/0!</v>
      </c>
      <c r="P155" s="120"/>
      <c r="Q155" s="98" t="str">
        <f t="shared" si="8"/>
        <v/>
      </c>
    </row>
    <row r="156" spans="4:17" s="100" customFormat="1" ht="13.5" x14ac:dyDescent="0.3">
      <c r="D156" s="111"/>
      <c r="E156" s="109"/>
      <c r="F156" s="106"/>
      <c r="G156" s="106"/>
      <c r="H156" s="106"/>
      <c r="I156" s="106"/>
      <c r="J156" s="106"/>
      <c r="K156" s="106"/>
      <c r="L156" s="106"/>
      <c r="M156" s="106"/>
      <c r="N156" s="99">
        <f t="shared" si="7"/>
        <v>0</v>
      </c>
      <c r="O156" s="87" t="e">
        <f>N156/(N156+('Mixed commercial waste data'!E154))*100</f>
        <v>#DIV/0!</v>
      </c>
      <c r="P156" s="120"/>
      <c r="Q156" s="98" t="str">
        <f t="shared" si="8"/>
        <v/>
      </c>
    </row>
    <row r="157" spans="4:17" s="100" customFormat="1" ht="13.5" x14ac:dyDescent="0.3">
      <c r="D157" s="110"/>
      <c r="E157" s="108"/>
      <c r="F157" s="105"/>
      <c r="G157" s="105"/>
      <c r="H157" s="105"/>
      <c r="I157" s="105"/>
      <c r="J157" s="105"/>
      <c r="K157" s="105"/>
      <c r="L157" s="105"/>
      <c r="M157" s="106"/>
      <c r="N157" s="99">
        <f t="shared" si="7"/>
        <v>0</v>
      </c>
      <c r="O157" s="87" t="e">
        <f>N157/(N157+('Mixed commercial waste data'!E155))*100</f>
        <v>#DIV/0!</v>
      </c>
      <c r="P157" s="120"/>
      <c r="Q157" s="98" t="str">
        <f t="shared" si="8"/>
        <v/>
      </c>
    </row>
    <row r="158" spans="4:17" s="100" customFormat="1" ht="13.5" x14ac:dyDescent="0.3">
      <c r="D158" s="110"/>
      <c r="E158" s="108"/>
      <c r="F158" s="105"/>
      <c r="G158" s="105"/>
      <c r="H158" s="105"/>
      <c r="I158" s="105"/>
      <c r="J158" s="105"/>
      <c r="K158" s="105"/>
      <c r="L158" s="105"/>
      <c r="M158" s="106"/>
      <c r="N158" s="99">
        <f t="shared" si="7"/>
        <v>0</v>
      </c>
      <c r="O158" s="87" t="e">
        <f>N158/(N158+('Mixed commercial waste data'!E156))*100</f>
        <v>#DIV/0!</v>
      </c>
      <c r="P158" s="120"/>
      <c r="Q158" s="98" t="str">
        <f t="shared" si="8"/>
        <v/>
      </c>
    </row>
    <row r="159" spans="4:17" s="100" customFormat="1" ht="13.5" x14ac:dyDescent="0.3">
      <c r="D159" s="110"/>
      <c r="E159" s="108"/>
      <c r="F159" s="105"/>
      <c r="G159" s="105"/>
      <c r="H159" s="105"/>
      <c r="I159" s="105"/>
      <c r="J159" s="105"/>
      <c r="K159" s="105"/>
      <c r="L159" s="105"/>
      <c r="M159" s="106"/>
      <c r="N159" s="99">
        <f t="shared" si="7"/>
        <v>0</v>
      </c>
      <c r="O159" s="87" t="e">
        <f>N159/(N159+('Mixed commercial waste data'!E157))*100</f>
        <v>#DIV/0!</v>
      </c>
      <c r="P159" s="120"/>
      <c r="Q159" s="98" t="str">
        <f t="shared" si="8"/>
        <v/>
      </c>
    </row>
    <row r="160" spans="4:17" s="100" customFormat="1" ht="13.5" x14ac:dyDescent="0.3">
      <c r="D160" s="110"/>
      <c r="E160" s="108"/>
      <c r="F160" s="105"/>
      <c r="G160" s="105"/>
      <c r="H160" s="105"/>
      <c r="I160" s="105"/>
      <c r="J160" s="105"/>
      <c r="K160" s="105"/>
      <c r="L160" s="105"/>
      <c r="M160" s="106"/>
      <c r="N160" s="99">
        <f t="shared" si="7"/>
        <v>0</v>
      </c>
      <c r="O160" s="87" t="e">
        <f>N160/(N160+('Mixed commercial waste data'!E158))*100</f>
        <v>#DIV/0!</v>
      </c>
      <c r="P160" s="120"/>
      <c r="Q160" s="98" t="str">
        <f t="shared" si="8"/>
        <v/>
      </c>
    </row>
    <row r="161" spans="4:17" s="100" customFormat="1" ht="13.5" x14ac:dyDescent="0.3">
      <c r="D161" s="110"/>
      <c r="E161" s="108"/>
      <c r="F161" s="105"/>
      <c r="G161" s="105"/>
      <c r="H161" s="105"/>
      <c r="I161" s="105"/>
      <c r="J161" s="105"/>
      <c r="K161" s="105"/>
      <c r="L161" s="105"/>
      <c r="M161" s="106"/>
      <c r="N161" s="99">
        <f t="shared" si="7"/>
        <v>0</v>
      </c>
      <c r="O161" s="87" t="e">
        <f>N161/(N161+('Mixed commercial waste data'!E159))*100</f>
        <v>#DIV/0!</v>
      </c>
      <c r="P161" s="120"/>
      <c r="Q161" s="98" t="str">
        <f t="shared" si="8"/>
        <v/>
      </c>
    </row>
    <row r="162" spans="4:17" s="100" customFormat="1" ht="13.5" x14ac:dyDescent="0.3">
      <c r="D162" s="110"/>
      <c r="E162" s="108"/>
      <c r="F162" s="105"/>
      <c r="G162" s="105"/>
      <c r="H162" s="105"/>
      <c r="I162" s="105"/>
      <c r="J162" s="105"/>
      <c r="K162" s="105"/>
      <c r="L162" s="105"/>
      <c r="M162" s="106"/>
      <c r="N162" s="99">
        <f t="shared" si="7"/>
        <v>0</v>
      </c>
      <c r="O162" s="87" t="e">
        <f>N162/(N162+('Mixed commercial waste data'!E160))*100</f>
        <v>#DIV/0!</v>
      </c>
      <c r="P162" s="120"/>
      <c r="Q162" s="98" t="str">
        <f t="shared" si="8"/>
        <v/>
      </c>
    </row>
    <row r="163" spans="4:17" s="100" customFormat="1" ht="13.5" x14ac:dyDescent="0.3">
      <c r="D163" s="110"/>
      <c r="E163" s="108"/>
      <c r="F163" s="105"/>
      <c r="G163" s="105"/>
      <c r="H163" s="105"/>
      <c r="I163" s="105"/>
      <c r="J163" s="105"/>
      <c r="K163" s="105"/>
      <c r="L163" s="105"/>
      <c r="M163" s="106"/>
      <c r="N163" s="99">
        <f t="shared" si="7"/>
        <v>0</v>
      </c>
      <c r="O163" s="87" t="e">
        <f>N163/(N163+('Mixed commercial waste data'!E161))*100</f>
        <v>#DIV/0!</v>
      </c>
      <c r="P163" s="120"/>
      <c r="Q163" s="98" t="str">
        <f t="shared" si="8"/>
        <v/>
      </c>
    </row>
    <row r="164" spans="4:17" s="100" customFormat="1" ht="13.5" x14ac:dyDescent="0.3">
      <c r="D164" s="110"/>
      <c r="E164" s="108"/>
      <c r="F164" s="105"/>
      <c r="G164" s="105"/>
      <c r="H164" s="105"/>
      <c r="I164" s="105"/>
      <c r="J164" s="105"/>
      <c r="K164" s="105"/>
      <c r="L164" s="105"/>
      <c r="M164" s="106"/>
      <c r="N164" s="99">
        <f t="shared" si="7"/>
        <v>0</v>
      </c>
      <c r="O164" s="87" t="e">
        <f>N164/(N164+('Mixed commercial waste data'!E162))*100</f>
        <v>#DIV/0!</v>
      </c>
      <c r="P164" s="120"/>
      <c r="Q164" s="98" t="str">
        <f t="shared" si="8"/>
        <v/>
      </c>
    </row>
    <row r="165" spans="4:17" s="100" customFormat="1" ht="13.5" x14ac:dyDescent="0.3">
      <c r="D165" s="110"/>
      <c r="E165" s="108"/>
      <c r="F165" s="105"/>
      <c r="G165" s="105"/>
      <c r="H165" s="105"/>
      <c r="I165" s="105"/>
      <c r="J165" s="105"/>
      <c r="K165" s="105"/>
      <c r="L165" s="105"/>
      <c r="M165" s="106"/>
      <c r="N165" s="99">
        <f t="shared" si="7"/>
        <v>0</v>
      </c>
      <c r="O165" s="87" t="e">
        <f>N165/(N165+('Mixed commercial waste data'!E163))*100</f>
        <v>#DIV/0!</v>
      </c>
      <c r="P165" s="120"/>
      <c r="Q165" s="98" t="str">
        <f t="shared" si="8"/>
        <v/>
      </c>
    </row>
    <row r="166" spans="4:17" s="100" customFormat="1" ht="13.5" x14ac:dyDescent="0.3">
      <c r="D166" s="110"/>
      <c r="E166" s="108"/>
      <c r="F166" s="105"/>
      <c r="G166" s="105"/>
      <c r="H166" s="105"/>
      <c r="I166" s="105"/>
      <c r="J166" s="105"/>
      <c r="K166" s="105"/>
      <c r="L166" s="105"/>
      <c r="M166" s="106"/>
      <c r="N166" s="99">
        <f t="shared" si="7"/>
        <v>0</v>
      </c>
      <c r="O166" s="87" t="e">
        <f>N166/(N166+('Mixed commercial waste data'!E164))*100</f>
        <v>#DIV/0!</v>
      </c>
      <c r="P166" s="120"/>
      <c r="Q166" s="98" t="str">
        <f t="shared" si="8"/>
        <v/>
      </c>
    </row>
    <row r="167" spans="4:17" s="100" customFormat="1" ht="13.5" x14ac:dyDescent="0.3">
      <c r="D167" s="110"/>
      <c r="E167" s="108"/>
      <c r="F167" s="105"/>
      <c r="G167" s="105"/>
      <c r="H167" s="105"/>
      <c r="I167" s="105"/>
      <c r="J167" s="105"/>
      <c r="K167" s="105"/>
      <c r="L167" s="105"/>
      <c r="M167" s="106"/>
      <c r="N167" s="99">
        <f t="shared" si="7"/>
        <v>0</v>
      </c>
      <c r="O167" s="87" t="e">
        <f>N167/(N167+('Mixed commercial waste data'!E165))*100</f>
        <v>#DIV/0!</v>
      </c>
      <c r="P167" s="120"/>
      <c r="Q167" s="98" t="str">
        <f t="shared" si="8"/>
        <v/>
      </c>
    </row>
    <row r="168" spans="4:17" s="100" customFormat="1" ht="13.5" x14ac:dyDescent="0.3">
      <c r="D168" s="110"/>
      <c r="E168" s="108"/>
      <c r="F168" s="105"/>
      <c r="G168" s="105"/>
      <c r="H168" s="105"/>
      <c r="I168" s="105"/>
      <c r="J168" s="105"/>
      <c r="K168" s="105"/>
      <c r="L168" s="105"/>
      <c r="M168" s="106"/>
      <c r="N168" s="99">
        <f t="shared" si="7"/>
        <v>0</v>
      </c>
      <c r="O168" s="87" t="e">
        <f>N168/(N168+('Mixed commercial waste data'!E166))*100</f>
        <v>#DIV/0!</v>
      </c>
      <c r="P168" s="120"/>
      <c r="Q168" s="98" t="str">
        <f t="shared" si="8"/>
        <v/>
      </c>
    </row>
    <row r="169" spans="4:17" s="100" customFormat="1" ht="13.5" x14ac:dyDescent="0.3">
      <c r="D169" s="110"/>
      <c r="E169" s="108"/>
      <c r="F169" s="105"/>
      <c r="G169" s="105"/>
      <c r="H169" s="105"/>
      <c r="I169" s="105"/>
      <c r="J169" s="105"/>
      <c r="K169" s="105"/>
      <c r="L169" s="105"/>
      <c r="M169" s="106"/>
      <c r="N169" s="99">
        <f t="shared" si="7"/>
        <v>0</v>
      </c>
      <c r="O169" s="87" t="e">
        <f>N169/(N169+('Mixed commercial waste data'!E167))*100</f>
        <v>#DIV/0!</v>
      </c>
      <c r="P169" s="120"/>
      <c r="Q169" s="98" t="str">
        <f t="shared" si="8"/>
        <v/>
      </c>
    </row>
    <row r="170" spans="4:17" s="100" customFormat="1" ht="13.5" x14ac:dyDescent="0.3">
      <c r="D170" s="110"/>
      <c r="E170" s="108"/>
      <c r="F170" s="105"/>
      <c r="G170" s="105"/>
      <c r="H170" s="105"/>
      <c r="I170" s="105"/>
      <c r="J170" s="105"/>
      <c r="K170" s="105"/>
      <c r="L170" s="105"/>
      <c r="M170" s="106"/>
      <c r="N170" s="99">
        <f t="shared" si="7"/>
        <v>0</v>
      </c>
      <c r="O170" s="87" t="e">
        <f>N170/(N170+('Mixed commercial waste data'!E168))*100</f>
        <v>#DIV/0!</v>
      </c>
      <c r="P170" s="120"/>
      <c r="Q170" s="98" t="str">
        <f t="shared" si="8"/>
        <v/>
      </c>
    </row>
    <row r="171" spans="4:17" s="100" customFormat="1" ht="13.5" x14ac:dyDescent="0.3">
      <c r="D171" s="110"/>
      <c r="E171" s="108"/>
      <c r="F171" s="105"/>
      <c r="G171" s="105"/>
      <c r="H171" s="105"/>
      <c r="I171" s="105"/>
      <c r="J171" s="105"/>
      <c r="K171" s="105"/>
      <c r="L171" s="105"/>
      <c r="M171" s="106"/>
      <c r="N171" s="99">
        <f t="shared" si="7"/>
        <v>0</v>
      </c>
      <c r="O171" s="87" t="e">
        <f>N171/(N171+('Mixed commercial waste data'!E169))*100</f>
        <v>#DIV/0!</v>
      </c>
      <c r="P171" s="120"/>
      <c r="Q171" s="98" t="str">
        <f t="shared" si="8"/>
        <v/>
      </c>
    </row>
    <row r="172" spans="4:17" s="100" customFormat="1" ht="13.5" x14ac:dyDescent="0.3">
      <c r="D172" s="110"/>
      <c r="E172" s="108"/>
      <c r="F172" s="105"/>
      <c r="G172" s="105"/>
      <c r="H172" s="105"/>
      <c r="I172" s="105"/>
      <c r="J172" s="105"/>
      <c r="K172" s="105"/>
      <c r="L172" s="105"/>
      <c r="M172" s="106"/>
      <c r="N172" s="99">
        <f t="shared" si="7"/>
        <v>0</v>
      </c>
      <c r="O172" s="87" t="e">
        <f>N172/(N172+('Mixed commercial waste data'!E170))*100</f>
        <v>#DIV/0!</v>
      </c>
      <c r="P172" s="120"/>
      <c r="Q172" s="98" t="str">
        <f t="shared" si="8"/>
        <v/>
      </c>
    </row>
    <row r="173" spans="4:17" s="100" customFormat="1" ht="13.5" x14ac:dyDescent="0.3">
      <c r="D173" s="111"/>
      <c r="E173" s="109"/>
      <c r="F173" s="106"/>
      <c r="G173" s="106"/>
      <c r="H173" s="106"/>
      <c r="I173" s="106"/>
      <c r="J173" s="106"/>
      <c r="K173" s="106"/>
      <c r="L173" s="106"/>
      <c r="M173" s="106"/>
      <c r="N173" s="99">
        <f t="shared" ref="N173:N204" si="9">SUM(E173:M173)</f>
        <v>0</v>
      </c>
      <c r="O173" s="87" t="e">
        <f>N173/(N173+('Mixed commercial waste data'!E171))*100</f>
        <v>#DIV/0!</v>
      </c>
      <c r="P173" s="120"/>
      <c r="Q173" s="98" t="str">
        <f t="shared" si="8"/>
        <v/>
      </c>
    </row>
    <row r="174" spans="4:17" s="100" customFormat="1" ht="13.5" x14ac:dyDescent="0.3">
      <c r="D174" s="110"/>
      <c r="E174" s="108"/>
      <c r="F174" s="105"/>
      <c r="G174" s="105"/>
      <c r="H174" s="105"/>
      <c r="I174" s="105"/>
      <c r="J174" s="105"/>
      <c r="K174" s="105"/>
      <c r="L174" s="105"/>
      <c r="M174" s="106"/>
      <c r="N174" s="99">
        <f t="shared" si="9"/>
        <v>0</v>
      </c>
      <c r="O174" s="87" t="e">
        <f>N174/(N174+('Mixed commercial waste data'!E172))*100</f>
        <v>#DIV/0!</v>
      </c>
      <c r="P174" s="120"/>
      <c r="Q174" s="98" t="str">
        <f t="shared" si="8"/>
        <v/>
      </c>
    </row>
    <row r="175" spans="4:17" s="100" customFormat="1" ht="13.5" x14ac:dyDescent="0.3">
      <c r="D175" s="110"/>
      <c r="E175" s="108"/>
      <c r="F175" s="105"/>
      <c r="G175" s="105"/>
      <c r="H175" s="105"/>
      <c r="I175" s="105"/>
      <c r="J175" s="105"/>
      <c r="K175" s="105"/>
      <c r="L175" s="105"/>
      <c r="M175" s="106"/>
      <c r="N175" s="99">
        <f t="shared" si="9"/>
        <v>0</v>
      </c>
      <c r="O175" s="87" t="e">
        <f>N175/(N175+('Mixed commercial waste data'!E173))*100</f>
        <v>#DIV/0!</v>
      </c>
      <c r="P175" s="120"/>
      <c r="Q175" s="98" t="str">
        <f t="shared" si="8"/>
        <v/>
      </c>
    </row>
    <row r="176" spans="4:17" s="100" customFormat="1" ht="13.5" x14ac:dyDescent="0.3">
      <c r="D176" s="110"/>
      <c r="E176" s="108"/>
      <c r="F176" s="105"/>
      <c r="G176" s="105"/>
      <c r="H176" s="105"/>
      <c r="I176" s="105"/>
      <c r="J176" s="105"/>
      <c r="K176" s="105"/>
      <c r="L176" s="105"/>
      <c r="M176" s="106"/>
      <c r="N176" s="99">
        <f t="shared" si="9"/>
        <v>0</v>
      </c>
      <c r="O176" s="87" t="e">
        <f>N176/(N176+('Mixed commercial waste data'!E174))*100</f>
        <v>#DIV/0!</v>
      </c>
      <c r="P176" s="120"/>
      <c r="Q176" s="98" t="str">
        <f t="shared" si="8"/>
        <v/>
      </c>
    </row>
    <row r="177" spans="4:17" s="100" customFormat="1" ht="13.5" x14ac:dyDescent="0.3">
      <c r="D177" s="110"/>
      <c r="E177" s="108"/>
      <c r="F177" s="105"/>
      <c r="G177" s="105"/>
      <c r="H177" s="105"/>
      <c r="I177" s="105"/>
      <c r="J177" s="105"/>
      <c r="K177" s="105"/>
      <c r="L177" s="105"/>
      <c r="M177" s="106"/>
      <c r="N177" s="99">
        <f t="shared" si="9"/>
        <v>0</v>
      </c>
      <c r="O177" s="87" t="e">
        <f>N177/(N177+('Mixed commercial waste data'!E175))*100</f>
        <v>#DIV/0!</v>
      </c>
      <c r="P177" s="120"/>
      <c r="Q177" s="98" t="str">
        <f t="shared" si="8"/>
        <v/>
      </c>
    </row>
    <row r="178" spans="4:17" s="100" customFormat="1" ht="13.5" x14ac:dyDescent="0.3">
      <c r="D178" s="110"/>
      <c r="E178" s="108"/>
      <c r="F178" s="105"/>
      <c r="G178" s="105"/>
      <c r="H178" s="105"/>
      <c r="I178" s="105"/>
      <c r="J178" s="105"/>
      <c r="K178" s="105"/>
      <c r="L178" s="105"/>
      <c r="M178" s="106"/>
      <c r="N178" s="99">
        <f t="shared" si="9"/>
        <v>0</v>
      </c>
      <c r="O178" s="87" t="e">
        <f>N178/(N178+('Mixed commercial waste data'!E176))*100</f>
        <v>#DIV/0!</v>
      </c>
      <c r="P178" s="120"/>
      <c r="Q178" s="98" t="str">
        <f t="shared" si="8"/>
        <v/>
      </c>
    </row>
    <row r="179" spans="4:17" s="100" customFormat="1" ht="13.5" x14ac:dyDescent="0.3">
      <c r="D179" s="110"/>
      <c r="E179" s="108"/>
      <c r="F179" s="105"/>
      <c r="G179" s="105"/>
      <c r="H179" s="105"/>
      <c r="I179" s="105"/>
      <c r="J179" s="105"/>
      <c r="K179" s="105"/>
      <c r="L179" s="105"/>
      <c r="M179" s="106"/>
      <c r="N179" s="99">
        <f t="shared" si="9"/>
        <v>0</v>
      </c>
      <c r="O179" s="87" t="e">
        <f>N179/(N179+('Mixed commercial waste data'!E177))*100</f>
        <v>#DIV/0!</v>
      </c>
      <c r="P179" s="120"/>
      <c r="Q179" s="98" t="str">
        <f t="shared" si="8"/>
        <v/>
      </c>
    </row>
    <row r="180" spans="4:17" s="100" customFormat="1" ht="13.5" x14ac:dyDescent="0.3">
      <c r="D180" s="110"/>
      <c r="E180" s="108"/>
      <c r="F180" s="105"/>
      <c r="G180" s="105"/>
      <c r="H180" s="105"/>
      <c r="I180" s="105"/>
      <c r="J180" s="105"/>
      <c r="K180" s="105"/>
      <c r="L180" s="105"/>
      <c r="M180" s="106"/>
      <c r="N180" s="99">
        <f t="shared" si="9"/>
        <v>0</v>
      </c>
      <c r="O180" s="87" t="e">
        <f>N180/(N180+('Mixed commercial waste data'!E178))*100</f>
        <v>#DIV/0!</v>
      </c>
      <c r="P180" s="120"/>
      <c r="Q180" s="98" t="str">
        <f t="shared" si="8"/>
        <v/>
      </c>
    </row>
    <row r="181" spans="4:17" s="100" customFormat="1" ht="13.5" x14ac:dyDescent="0.3">
      <c r="D181" s="110"/>
      <c r="E181" s="108"/>
      <c r="F181" s="105"/>
      <c r="G181" s="105"/>
      <c r="H181" s="105"/>
      <c r="I181" s="105"/>
      <c r="J181" s="105"/>
      <c r="K181" s="105"/>
      <c r="L181" s="105"/>
      <c r="M181" s="106"/>
      <c r="N181" s="99">
        <f t="shared" si="9"/>
        <v>0</v>
      </c>
      <c r="O181" s="87" t="e">
        <f>N181/(N181+('Mixed commercial waste data'!E179))*100</f>
        <v>#DIV/0!</v>
      </c>
      <c r="P181" s="120"/>
      <c r="Q181" s="98" t="str">
        <f t="shared" si="8"/>
        <v/>
      </c>
    </row>
    <row r="182" spans="4:17" s="100" customFormat="1" ht="13.5" x14ac:dyDescent="0.3">
      <c r="D182" s="110"/>
      <c r="E182" s="108"/>
      <c r="F182" s="105"/>
      <c r="G182" s="105"/>
      <c r="H182" s="105"/>
      <c r="I182" s="105"/>
      <c r="J182" s="105"/>
      <c r="K182" s="105"/>
      <c r="L182" s="105"/>
      <c r="M182" s="106"/>
      <c r="N182" s="99">
        <f t="shared" si="9"/>
        <v>0</v>
      </c>
      <c r="O182" s="87" t="e">
        <f>N182/(N182+('Mixed commercial waste data'!E180))*100</f>
        <v>#DIV/0!</v>
      </c>
      <c r="P182" s="120"/>
      <c r="Q182" s="98" t="str">
        <f t="shared" si="8"/>
        <v/>
      </c>
    </row>
    <row r="183" spans="4:17" s="100" customFormat="1" ht="13.5" x14ac:dyDescent="0.3">
      <c r="D183" s="110"/>
      <c r="E183" s="108"/>
      <c r="F183" s="105"/>
      <c r="G183" s="105"/>
      <c r="H183" s="105"/>
      <c r="I183" s="105"/>
      <c r="J183" s="105"/>
      <c r="K183" s="105"/>
      <c r="L183" s="105"/>
      <c r="M183" s="106"/>
      <c r="N183" s="99">
        <f t="shared" si="9"/>
        <v>0</v>
      </c>
      <c r="O183" s="87" t="e">
        <f>N183/(N183+('Mixed commercial waste data'!E181))*100</f>
        <v>#DIV/0!</v>
      </c>
      <c r="P183" s="120"/>
      <c r="Q183" s="98" t="str">
        <f t="shared" si="8"/>
        <v/>
      </c>
    </row>
    <row r="184" spans="4:17" s="100" customFormat="1" ht="13.5" x14ac:dyDescent="0.3">
      <c r="D184" s="110"/>
      <c r="E184" s="108"/>
      <c r="F184" s="105"/>
      <c r="G184" s="105"/>
      <c r="H184" s="105"/>
      <c r="I184" s="105"/>
      <c r="J184" s="105"/>
      <c r="K184" s="105"/>
      <c r="L184" s="105"/>
      <c r="M184" s="106"/>
      <c r="N184" s="99">
        <f t="shared" si="9"/>
        <v>0</v>
      </c>
      <c r="O184" s="87" t="e">
        <f>N184/(N184+('Mixed commercial waste data'!E182))*100</f>
        <v>#DIV/0!</v>
      </c>
      <c r="P184" s="120"/>
      <c r="Q184" s="98" t="str">
        <f t="shared" si="8"/>
        <v/>
      </c>
    </row>
    <row r="185" spans="4:17" s="100" customFormat="1" ht="13.5" x14ac:dyDescent="0.3">
      <c r="D185" s="110"/>
      <c r="E185" s="108"/>
      <c r="F185" s="105"/>
      <c r="G185" s="105"/>
      <c r="H185" s="105"/>
      <c r="I185" s="105"/>
      <c r="J185" s="105"/>
      <c r="K185" s="105"/>
      <c r="L185" s="105"/>
      <c r="M185" s="106"/>
      <c r="N185" s="99">
        <f t="shared" si="9"/>
        <v>0</v>
      </c>
      <c r="O185" s="87" t="e">
        <f>N185/(N185+('Mixed commercial waste data'!E183))*100</f>
        <v>#DIV/0!</v>
      </c>
      <c r="P185" s="120"/>
      <c r="Q185" s="98" t="str">
        <f t="shared" si="8"/>
        <v/>
      </c>
    </row>
    <row r="186" spans="4:17" s="100" customFormat="1" ht="13.5" x14ac:dyDescent="0.3">
      <c r="D186" s="110"/>
      <c r="E186" s="108"/>
      <c r="F186" s="105"/>
      <c r="G186" s="105"/>
      <c r="H186" s="105"/>
      <c r="I186" s="105"/>
      <c r="J186" s="105"/>
      <c r="K186" s="105"/>
      <c r="L186" s="105"/>
      <c r="M186" s="106"/>
      <c r="N186" s="99">
        <f t="shared" si="9"/>
        <v>0</v>
      </c>
      <c r="O186" s="87" t="e">
        <f>N186/(N186+('Mixed commercial waste data'!E184))*100</f>
        <v>#DIV/0!</v>
      </c>
      <c r="P186" s="120"/>
      <c r="Q186" s="98" t="str">
        <f t="shared" si="8"/>
        <v/>
      </c>
    </row>
    <row r="187" spans="4:17" s="100" customFormat="1" ht="13.5" x14ac:dyDescent="0.3">
      <c r="D187" s="110"/>
      <c r="E187" s="108"/>
      <c r="F187" s="105"/>
      <c r="G187" s="105"/>
      <c r="H187" s="105"/>
      <c r="I187" s="105"/>
      <c r="J187" s="105"/>
      <c r="K187" s="105"/>
      <c r="L187" s="105"/>
      <c r="M187" s="106"/>
      <c r="N187" s="99">
        <f t="shared" si="9"/>
        <v>0</v>
      </c>
      <c r="O187" s="87" t="e">
        <f>N187/(N187+('Mixed commercial waste data'!E185))*100</f>
        <v>#DIV/0!</v>
      </c>
      <c r="P187" s="120"/>
      <c r="Q187" s="98" t="str">
        <f t="shared" si="8"/>
        <v/>
      </c>
    </row>
    <row r="188" spans="4:17" s="100" customFormat="1" ht="13.5" x14ac:dyDescent="0.3">
      <c r="D188" s="110"/>
      <c r="E188" s="108"/>
      <c r="F188" s="105"/>
      <c r="G188" s="105"/>
      <c r="H188" s="105"/>
      <c r="I188" s="105"/>
      <c r="J188" s="105"/>
      <c r="K188" s="105"/>
      <c r="L188" s="105"/>
      <c r="M188" s="106"/>
      <c r="N188" s="99">
        <f t="shared" si="9"/>
        <v>0</v>
      </c>
      <c r="O188" s="87" t="e">
        <f>N188/(N188+('Mixed commercial waste data'!E186))*100</f>
        <v>#DIV/0!</v>
      </c>
      <c r="P188" s="120"/>
      <c r="Q188" s="98" t="str">
        <f t="shared" si="8"/>
        <v/>
      </c>
    </row>
    <row r="189" spans="4:17" s="100" customFormat="1" ht="13.5" x14ac:dyDescent="0.3">
      <c r="D189" s="111"/>
      <c r="E189" s="109"/>
      <c r="F189" s="106"/>
      <c r="G189" s="106"/>
      <c r="H189" s="106"/>
      <c r="I189" s="106"/>
      <c r="J189" s="106"/>
      <c r="K189" s="106"/>
      <c r="L189" s="106"/>
      <c r="M189" s="106"/>
      <c r="N189" s="99">
        <f t="shared" si="9"/>
        <v>0</v>
      </c>
      <c r="O189" s="87" t="e">
        <f>N189/(N189+('Mixed commercial waste data'!E187))*100</f>
        <v>#DIV/0!</v>
      </c>
      <c r="P189" s="120"/>
      <c r="Q189" s="98" t="str">
        <f t="shared" si="8"/>
        <v/>
      </c>
    </row>
    <row r="190" spans="4:17" s="100" customFormat="1" ht="13.5" x14ac:dyDescent="0.3">
      <c r="D190" s="110"/>
      <c r="E190" s="108"/>
      <c r="F190" s="105"/>
      <c r="G190" s="105"/>
      <c r="H190" s="105"/>
      <c r="I190" s="105"/>
      <c r="J190" s="105"/>
      <c r="K190" s="105"/>
      <c r="L190" s="105"/>
      <c r="M190" s="106"/>
      <c r="N190" s="99">
        <f t="shared" si="9"/>
        <v>0</v>
      </c>
      <c r="O190" s="87" t="e">
        <f>N190/(N190+('Mixed commercial waste data'!E188))*100</f>
        <v>#DIV/0!</v>
      </c>
      <c r="P190" s="120"/>
      <c r="Q190" s="98" t="str">
        <f t="shared" si="8"/>
        <v/>
      </c>
    </row>
    <row r="191" spans="4:17" s="100" customFormat="1" ht="13.5" x14ac:dyDescent="0.3">
      <c r="D191" s="110"/>
      <c r="E191" s="108"/>
      <c r="F191" s="105"/>
      <c r="G191" s="105"/>
      <c r="H191" s="105"/>
      <c r="I191" s="105"/>
      <c r="J191" s="105"/>
      <c r="K191" s="105"/>
      <c r="L191" s="105"/>
      <c r="M191" s="106"/>
      <c r="N191" s="99">
        <f t="shared" si="9"/>
        <v>0</v>
      </c>
      <c r="O191" s="87" t="e">
        <f>N191/(N191+('Mixed commercial waste data'!E189))*100</f>
        <v>#DIV/0!</v>
      </c>
      <c r="P191" s="120"/>
      <c r="Q191" s="98" t="str">
        <f t="shared" si="8"/>
        <v/>
      </c>
    </row>
    <row r="192" spans="4:17" s="100" customFormat="1" ht="13.5" x14ac:dyDescent="0.3">
      <c r="D192" s="110"/>
      <c r="E192" s="108"/>
      <c r="F192" s="105"/>
      <c r="G192" s="105"/>
      <c r="H192" s="105"/>
      <c r="I192" s="105"/>
      <c r="J192" s="105"/>
      <c r="K192" s="105"/>
      <c r="L192" s="105"/>
      <c r="M192" s="106"/>
      <c r="N192" s="99">
        <f t="shared" si="9"/>
        <v>0</v>
      </c>
      <c r="O192" s="87" t="e">
        <f>N192/(N192+('Mixed commercial waste data'!E190))*100</f>
        <v>#DIV/0!</v>
      </c>
      <c r="P192" s="120"/>
      <c r="Q192" s="98" t="str">
        <f t="shared" si="8"/>
        <v/>
      </c>
    </row>
    <row r="193" spans="4:17" s="100" customFormat="1" ht="13.5" x14ac:dyDescent="0.3">
      <c r="D193" s="110"/>
      <c r="E193" s="108"/>
      <c r="F193" s="105"/>
      <c r="G193" s="105"/>
      <c r="H193" s="105"/>
      <c r="I193" s="105"/>
      <c r="J193" s="105"/>
      <c r="K193" s="105"/>
      <c r="L193" s="105"/>
      <c r="M193" s="106"/>
      <c r="N193" s="99">
        <f t="shared" si="9"/>
        <v>0</v>
      </c>
      <c r="O193" s="87" t="e">
        <f>N193/(N193+('Mixed commercial waste data'!E191))*100</f>
        <v>#DIV/0!</v>
      </c>
      <c r="P193" s="120"/>
      <c r="Q193" s="98" t="str">
        <f t="shared" si="8"/>
        <v/>
      </c>
    </row>
    <row r="194" spans="4:17" s="100" customFormat="1" ht="13.5" x14ac:dyDescent="0.3">
      <c r="D194" s="110"/>
      <c r="E194" s="108"/>
      <c r="F194" s="105"/>
      <c r="G194" s="105"/>
      <c r="H194" s="105"/>
      <c r="I194" s="105"/>
      <c r="J194" s="105"/>
      <c r="K194" s="105"/>
      <c r="L194" s="105"/>
      <c r="M194" s="106"/>
      <c r="N194" s="99">
        <f t="shared" si="9"/>
        <v>0</v>
      </c>
      <c r="O194" s="87" t="e">
        <f>N194/(N194+('Mixed commercial waste data'!E192))*100</f>
        <v>#DIV/0!</v>
      </c>
      <c r="P194" s="120"/>
      <c r="Q194" s="98" t="str">
        <f t="shared" si="8"/>
        <v/>
      </c>
    </row>
    <row r="195" spans="4:17" s="100" customFormat="1" ht="13.5" x14ac:dyDescent="0.3">
      <c r="D195" s="110"/>
      <c r="E195" s="108"/>
      <c r="F195" s="105"/>
      <c r="G195" s="105"/>
      <c r="H195" s="105"/>
      <c r="I195" s="105"/>
      <c r="J195" s="105"/>
      <c r="K195" s="105"/>
      <c r="L195" s="105"/>
      <c r="M195" s="106"/>
      <c r="N195" s="99">
        <f t="shared" si="9"/>
        <v>0</v>
      </c>
      <c r="O195" s="87" t="e">
        <f>N195/(N195+('Mixed commercial waste data'!E193))*100</f>
        <v>#DIV/0!</v>
      </c>
      <c r="P195" s="120"/>
      <c r="Q195" s="98" t="str">
        <f t="shared" si="8"/>
        <v/>
      </c>
    </row>
    <row r="196" spans="4:17" s="100" customFormat="1" ht="13.5" x14ac:dyDescent="0.3">
      <c r="D196" s="110"/>
      <c r="E196" s="108"/>
      <c r="F196" s="105"/>
      <c r="G196" s="105"/>
      <c r="H196" s="105"/>
      <c r="I196" s="105"/>
      <c r="J196" s="105"/>
      <c r="K196" s="105"/>
      <c r="L196" s="105"/>
      <c r="M196" s="106"/>
      <c r="N196" s="99">
        <f t="shared" si="9"/>
        <v>0</v>
      </c>
      <c r="O196" s="87" t="e">
        <f>N196/(N196+('Mixed commercial waste data'!E194))*100</f>
        <v>#DIV/0!</v>
      </c>
      <c r="P196" s="120"/>
      <c r="Q196" s="98" t="str">
        <f t="shared" si="8"/>
        <v/>
      </c>
    </row>
    <row r="197" spans="4:17" s="100" customFormat="1" ht="13.5" x14ac:dyDescent="0.3">
      <c r="D197" s="110"/>
      <c r="E197" s="108"/>
      <c r="F197" s="105"/>
      <c r="G197" s="105"/>
      <c r="H197" s="105"/>
      <c r="I197" s="105"/>
      <c r="J197" s="105"/>
      <c r="K197" s="105"/>
      <c r="L197" s="105"/>
      <c r="M197" s="106"/>
      <c r="N197" s="99">
        <f t="shared" si="9"/>
        <v>0</v>
      </c>
      <c r="O197" s="87" t="e">
        <f>N197/(N197+('Mixed commercial waste data'!E195))*100</f>
        <v>#DIV/0!</v>
      </c>
      <c r="P197" s="120"/>
      <c r="Q197" s="98" t="str">
        <f t="shared" si="8"/>
        <v/>
      </c>
    </row>
    <row r="198" spans="4:17" s="100" customFormat="1" ht="13.5" x14ac:dyDescent="0.3">
      <c r="D198" s="110"/>
      <c r="E198" s="108"/>
      <c r="F198" s="105"/>
      <c r="G198" s="105"/>
      <c r="H198" s="105"/>
      <c r="I198" s="105"/>
      <c r="J198" s="105"/>
      <c r="K198" s="105"/>
      <c r="L198" s="105"/>
      <c r="M198" s="106"/>
      <c r="N198" s="99">
        <f t="shared" si="9"/>
        <v>0</v>
      </c>
      <c r="O198" s="87" t="e">
        <f>N198/(N198+('Mixed commercial waste data'!E196))*100</f>
        <v>#DIV/0!</v>
      </c>
      <c r="P198" s="120"/>
      <c r="Q198" s="98" t="str">
        <f t="shared" si="8"/>
        <v/>
      </c>
    </row>
    <row r="199" spans="4:17" s="100" customFormat="1" ht="13.5" x14ac:dyDescent="0.3">
      <c r="D199" s="110"/>
      <c r="E199" s="108"/>
      <c r="F199" s="105"/>
      <c r="G199" s="105"/>
      <c r="H199" s="105"/>
      <c r="I199" s="105"/>
      <c r="J199" s="105"/>
      <c r="K199" s="105"/>
      <c r="L199" s="105"/>
      <c r="M199" s="106"/>
      <c r="N199" s="99">
        <f t="shared" si="9"/>
        <v>0</v>
      </c>
      <c r="O199" s="87" t="e">
        <f>N199/(N199+('Mixed commercial waste data'!E197))*100</f>
        <v>#DIV/0!</v>
      </c>
      <c r="P199" s="120"/>
      <c r="Q199" s="98" t="str">
        <f t="shared" si="8"/>
        <v/>
      </c>
    </row>
    <row r="200" spans="4:17" s="100" customFormat="1" ht="13.5" x14ac:dyDescent="0.3">
      <c r="D200" s="110"/>
      <c r="E200" s="108"/>
      <c r="F200" s="105"/>
      <c r="G200" s="105"/>
      <c r="H200" s="105"/>
      <c r="I200" s="105"/>
      <c r="J200" s="105"/>
      <c r="K200" s="105"/>
      <c r="L200" s="105"/>
      <c r="M200" s="106"/>
      <c r="N200" s="99">
        <f t="shared" si="9"/>
        <v>0</v>
      </c>
      <c r="O200" s="87" t="e">
        <f>N200/(N200+('Mixed commercial waste data'!E198))*100</f>
        <v>#DIV/0!</v>
      </c>
      <c r="P200" s="120"/>
      <c r="Q200" s="98" t="str">
        <f t="shared" si="8"/>
        <v/>
      </c>
    </row>
    <row r="201" spans="4:17" s="100" customFormat="1" ht="13.5" x14ac:dyDescent="0.3">
      <c r="D201" s="110"/>
      <c r="E201" s="108"/>
      <c r="F201" s="105"/>
      <c r="G201" s="105"/>
      <c r="H201" s="105"/>
      <c r="I201" s="105"/>
      <c r="J201" s="105"/>
      <c r="K201" s="105"/>
      <c r="L201" s="105"/>
      <c r="M201" s="106"/>
      <c r="N201" s="99">
        <f t="shared" si="9"/>
        <v>0</v>
      </c>
      <c r="O201" s="87" t="e">
        <f>N201/(N201+('Mixed commercial waste data'!E199))*100</f>
        <v>#DIV/0!</v>
      </c>
      <c r="P201" s="120"/>
      <c r="Q201" s="98" t="str">
        <f t="shared" si="8"/>
        <v/>
      </c>
    </row>
    <row r="202" spans="4:17" s="100" customFormat="1" ht="13.5" x14ac:dyDescent="0.3">
      <c r="D202" s="110"/>
      <c r="E202" s="108"/>
      <c r="F202" s="105"/>
      <c r="G202" s="105"/>
      <c r="H202" s="105"/>
      <c r="I202" s="105"/>
      <c r="J202" s="105"/>
      <c r="K202" s="105"/>
      <c r="L202" s="105"/>
      <c r="M202" s="106"/>
      <c r="N202" s="99">
        <f t="shared" si="9"/>
        <v>0</v>
      </c>
      <c r="O202" s="87" t="e">
        <f>N202/(N202+('Mixed commercial waste data'!E200))*100</f>
        <v>#DIV/0!</v>
      </c>
      <c r="P202" s="120"/>
      <c r="Q202" s="98" t="str">
        <f t="shared" si="8"/>
        <v/>
      </c>
    </row>
    <row r="203" spans="4:17" s="100" customFormat="1" ht="13.5" x14ac:dyDescent="0.3">
      <c r="D203" s="110"/>
      <c r="E203" s="108"/>
      <c r="F203" s="105"/>
      <c r="G203" s="105"/>
      <c r="H203" s="105"/>
      <c r="I203" s="105"/>
      <c r="J203" s="105"/>
      <c r="K203" s="105"/>
      <c r="L203" s="105"/>
      <c r="M203" s="106"/>
      <c r="N203" s="99">
        <f t="shared" si="9"/>
        <v>0</v>
      </c>
      <c r="O203" s="87" t="e">
        <f>N203/(N203+('Mixed commercial waste data'!E201))*100</f>
        <v>#DIV/0!</v>
      </c>
      <c r="P203" s="120"/>
      <c r="Q203" s="98" t="str">
        <f t="shared" si="8"/>
        <v/>
      </c>
    </row>
    <row r="204" spans="4:17" s="100" customFormat="1" ht="14" thickBot="1" x14ac:dyDescent="0.35">
      <c r="D204" s="112"/>
      <c r="E204" s="115"/>
      <c r="F204" s="116"/>
      <c r="G204" s="116"/>
      <c r="H204" s="116"/>
      <c r="I204" s="116"/>
      <c r="J204" s="116"/>
      <c r="K204" s="116"/>
      <c r="L204" s="116"/>
      <c r="M204" s="119"/>
      <c r="N204" s="99">
        <f t="shared" si="9"/>
        <v>0</v>
      </c>
      <c r="O204" s="87" t="e">
        <f>N204/(N204+('Mixed commercial waste data'!E202))*100</f>
        <v>#DIV/0!</v>
      </c>
      <c r="P204" s="121"/>
      <c r="Q204" s="98" t="str">
        <f t="shared" si="8"/>
        <v/>
      </c>
    </row>
  </sheetData>
  <mergeCells count="12">
    <mergeCell ref="D4:Q4"/>
    <mergeCell ref="D11:D12"/>
    <mergeCell ref="F11:J11"/>
    <mergeCell ref="O11:O12"/>
    <mergeCell ref="E11:E12"/>
    <mergeCell ref="L11:L12"/>
    <mergeCell ref="K11:K12"/>
    <mergeCell ref="P11:P12"/>
    <mergeCell ref="E10:M10"/>
    <mergeCell ref="M11:M12"/>
    <mergeCell ref="N11:N12"/>
    <mergeCell ref="Q11:Q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5"/>
  <sheetViews>
    <sheetView tabSelected="1" topLeftCell="A5" zoomScaleNormal="100" workbookViewId="0">
      <selection activeCell="N13" sqref="N8:N13"/>
    </sheetView>
  </sheetViews>
  <sheetFormatPr defaultColWidth="8.81640625" defaultRowHeight="15" x14ac:dyDescent="0.25"/>
  <cols>
    <col min="1" max="1" width="6.453125" style="29" customWidth="1"/>
    <col min="2" max="2" width="20.81640625" style="30" customWidth="1"/>
    <col min="3" max="3" width="18" style="30" customWidth="1"/>
    <col min="4" max="4" width="21" style="31" bestFit="1" customWidth="1"/>
    <col min="5" max="5" width="22" style="31" customWidth="1"/>
    <col min="6" max="16384" width="8.81640625" style="29"/>
  </cols>
  <sheetData>
    <row r="1" spans="1:8" s="24" customFormat="1" x14ac:dyDescent="0.25">
      <c r="B1" s="25"/>
      <c r="C1" s="26"/>
      <c r="D1" s="27"/>
      <c r="E1" s="27"/>
    </row>
    <row r="2" spans="1:8" s="24" customFormat="1" x14ac:dyDescent="0.3">
      <c r="A2" s="28"/>
      <c r="B2" s="151" t="s">
        <v>114</v>
      </c>
      <c r="C2" s="23"/>
      <c r="D2" s="27"/>
      <c r="E2" s="27"/>
    </row>
    <row r="3" spans="1:8" s="24" customFormat="1" x14ac:dyDescent="0.3">
      <c r="A3" s="28"/>
      <c r="B3" s="23"/>
      <c r="C3" s="23"/>
      <c r="D3" s="27"/>
      <c r="E3" s="27"/>
    </row>
    <row r="4" spans="1:8" s="24" customFormat="1" ht="15" customHeight="1" x14ac:dyDescent="0.25">
      <c r="A4" s="28"/>
      <c r="B4" s="167" t="s">
        <v>87</v>
      </c>
      <c r="C4" s="167"/>
      <c r="D4" s="167"/>
      <c r="E4" s="167"/>
      <c r="F4" s="167"/>
      <c r="G4" s="167"/>
    </row>
    <row r="5" spans="1:8" s="24" customFormat="1" ht="15" customHeight="1" x14ac:dyDescent="0.25">
      <c r="A5" s="28"/>
      <c r="B5" s="76"/>
      <c r="C5" s="76"/>
      <c r="D5" s="76"/>
      <c r="E5" s="76"/>
      <c r="F5" s="76"/>
      <c r="G5" s="76"/>
    </row>
    <row r="6" spans="1:8" x14ac:dyDescent="0.3">
      <c r="A6" s="22"/>
      <c r="B6" s="75" t="s">
        <v>34</v>
      </c>
      <c r="C6" s="75"/>
      <c r="D6" s="75"/>
      <c r="E6" s="75"/>
      <c r="F6" s="101"/>
      <c r="G6" s="101"/>
    </row>
    <row r="7" spans="1:8" ht="15" customHeight="1" x14ac:dyDescent="0.3">
      <c r="A7" s="22"/>
      <c r="B7" s="75" t="s">
        <v>63</v>
      </c>
      <c r="C7" s="75"/>
      <c r="D7" s="75"/>
      <c r="E7" s="75"/>
      <c r="F7" s="101"/>
      <c r="G7" s="101"/>
    </row>
    <row r="8" spans="1:8" ht="15" customHeight="1" x14ac:dyDescent="0.3">
      <c r="A8" s="22"/>
      <c r="B8" s="75" t="s">
        <v>43</v>
      </c>
      <c r="C8" s="75"/>
      <c r="D8" s="75"/>
      <c r="E8" s="75"/>
      <c r="F8" s="101"/>
      <c r="G8" s="101"/>
    </row>
    <row r="9" spans="1:8" ht="15" customHeight="1" x14ac:dyDescent="0.3">
      <c r="A9" s="22"/>
      <c r="B9" s="75"/>
      <c r="C9" s="75"/>
      <c r="D9" s="75"/>
      <c r="E9" s="75"/>
      <c r="F9" s="101"/>
      <c r="G9" s="101"/>
    </row>
    <row r="10" spans="1:8" ht="15" customHeight="1" x14ac:dyDescent="0.3">
      <c r="A10" s="22"/>
      <c r="B10" s="75"/>
      <c r="C10" s="75"/>
      <c r="D10" s="75"/>
      <c r="E10" s="75"/>
      <c r="F10" s="101"/>
      <c r="G10" s="101"/>
    </row>
    <row r="11" spans="1:8" ht="15.5" thickBot="1" x14ac:dyDescent="0.3">
      <c r="A11" s="22"/>
      <c r="B11" s="21"/>
      <c r="C11" s="21"/>
      <c r="D11" s="21"/>
      <c r="E11" s="29"/>
    </row>
    <row r="12" spans="1:8" s="134" customFormat="1" ht="33.75" customHeight="1" x14ac:dyDescent="0.25">
      <c r="A12" s="130"/>
      <c r="B12" s="129" t="s">
        <v>110</v>
      </c>
      <c r="C12" s="129" t="s">
        <v>106</v>
      </c>
      <c r="D12" s="129" t="s">
        <v>107</v>
      </c>
      <c r="E12" s="133"/>
      <c r="H12" s="135"/>
    </row>
    <row r="13" spans="1:8" ht="27.5" thickBot="1" x14ac:dyDescent="0.3">
      <c r="B13" s="78" t="s">
        <v>92</v>
      </c>
      <c r="C13" s="78" t="s">
        <v>102</v>
      </c>
      <c r="D13" s="78" t="s">
        <v>101</v>
      </c>
      <c r="E13" s="156" t="s">
        <v>103</v>
      </c>
      <c r="H13" s="101"/>
    </row>
    <row r="14" spans="1:8" s="101" customFormat="1" ht="15.5" thickTop="1" x14ac:dyDescent="0.3">
      <c r="B14" s="79">
        <v>42370</v>
      </c>
      <c r="C14" s="118">
        <v>3</v>
      </c>
      <c r="D14" s="80">
        <v>4005</v>
      </c>
      <c r="E14" s="157">
        <f>IFERROR(C14/D14,"")*1000</f>
        <v>0.74906367041198507</v>
      </c>
    </row>
    <row r="15" spans="1:8" s="101" customFormat="1" x14ac:dyDescent="0.3">
      <c r="B15" s="82">
        <v>42401</v>
      </c>
      <c r="C15" s="104">
        <v>3.08</v>
      </c>
      <c r="D15" s="81">
        <v>4040</v>
      </c>
      <c r="E15" s="158">
        <f t="shared" ref="E15:E25" si="0">IFERROR(C15/D15,"")*1000</f>
        <v>0.76237623762376239</v>
      </c>
    </row>
    <row r="16" spans="1:8" s="101" customFormat="1" x14ac:dyDescent="0.3">
      <c r="B16" s="82">
        <v>42430</v>
      </c>
      <c r="C16" s="104">
        <v>3.7</v>
      </c>
      <c r="D16" s="81">
        <v>5100</v>
      </c>
      <c r="E16" s="158">
        <f t="shared" si="0"/>
        <v>0.72549019607843146</v>
      </c>
    </row>
    <row r="17" spans="2:5" s="101" customFormat="1" x14ac:dyDescent="0.3">
      <c r="B17" s="82">
        <v>42461</v>
      </c>
      <c r="C17" s="104">
        <v>2.9</v>
      </c>
      <c r="D17" s="81">
        <v>4100</v>
      </c>
      <c r="E17" s="158">
        <f t="shared" si="0"/>
        <v>0.70731707317073167</v>
      </c>
    </row>
    <row r="18" spans="2:5" s="101" customFormat="1" x14ac:dyDescent="0.3">
      <c r="B18" s="82">
        <v>42491</v>
      </c>
      <c r="C18" s="104">
        <v>2.5099999999999998</v>
      </c>
      <c r="D18" s="81">
        <v>4080</v>
      </c>
      <c r="E18" s="158">
        <f t="shared" si="0"/>
        <v>0.61519607843137258</v>
      </c>
    </row>
    <row r="19" spans="2:5" s="101" customFormat="1" x14ac:dyDescent="0.3">
      <c r="B19" s="82">
        <v>42522</v>
      </c>
      <c r="C19" s="104">
        <v>3.7</v>
      </c>
      <c r="D19" s="81">
        <v>5125</v>
      </c>
      <c r="E19" s="158">
        <f t="shared" si="0"/>
        <v>0.72195121951219521</v>
      </c>
    </row>
    <row r="20" spans="2:5" s="101" customFormat="1" x14ac:dyDescent="0.3">
      <c r="B20" s="82">
        <v>42552</v>
      </c>
      <c r="C20" s="104">
        <v>3.05</v>
      </c>
      <c r="D20" s="80">
        <v>4000</v>
      </c>
      <c r="E20" s="158">
        <f t="shared" si="0"/>
        <v>0.76249999999999996</v>
      </c>
    </row>
    <row r="21" spans="2:5" s="101" customFormat="1" x14ac:dyDescent="0.3">
      <c r="B21" s="82">
        <v>42583</v>
      </c>
      <c r="C21" s="104">
        <v>3.13</v>
      </c>
      <c r="D21" s="81">
        <v>4100</v>
      </c>
      <c r="E21" s="158">
        <f t="shared" si="0"/>
        <v>0.76341463414634148</v>
      </c>
    </row>
    <row r="22" spans="2:5" s="101" customFormat="1" x14ac:dyDescent="0.3">
      <c r="B22" s="82">
        <v>42614</v>
      </c>
      <c r="C22" s="104">
        <v>3.25</v>
      </c>
      <c r="D22" s="81">
        <v>4150</v>
      </c>
      <c r="E22" s="158">
        <f t="shared" si="0"/>
        <v>0.7831325301204819</v>
      </c>
    </row>
    <row r="23" spans="2:5" s="101" customFormat="1" x14ac:dyDescent="0.3">
      <c r="B23" s="82">
        <v>42644</v>
      </c>
      <c r="C23" s="104">
        <v>3.01</v>
      </c>
      <c r="D23" s="81">
        <v>4005</v>
      </c>
      <c r="E23" s="158">
        <f t="shared" si="0"/>
        <v>0.75156054931335825</v>
      </c>
    </row>
    <row r="24" spans="2:5" s="101" customFormat="1" x14ac:dyDescent="0.3">
      <c r="B24" s="82">
        <v>42675</v>
      </c>
      <c r="C24" s="104">
        <v>2.78</v>
      </c>
      <c r="D24" s="81">
        <v>3800</v>
      </c>
      <c r="E24" s="158">
        <f t="shared" si="0"/>
        <v>0.731578947368421</v>
      </c>
    </row>
    <row r="25" spans="2:5" s="101" customFormat="1" x14ac:dyDescent="0.3">
      <c r="B25" s="82">
        <v>42705</v>
      </c>
      <c r="C25" s="104">
        <v>3.74</v>
      </c>
      <c r="D25" s="81">
        <v>4900</v>
      </c>
      <c r="E25" s="158">
        <f t="shared" si="0"/>
        <v>0.76326530612244903</v>
      </c>
    </row>
    <row r="26" spans="2:5" s="101" customFormat="1" x14ac:dyDescent="0.3">
      <c r="B26" s="110"/>
      <c r="C26" s="122"/>
      <c r="D26" s="124"/>
      <c r="E26" s="158" t="str">
        <f t="shared" ref="E26:E78" si="1">IFERROR(C26/D26,"")</f>
        <v/>
      </c>
    </row>
    <row r="27" spans="2:5" s="101" customFormat="1" x14ac:dyDescent="0.3">
      <c r="B27" s="110"/>
      <c r="C27" s="122"/>
      <c r="D27" s="124"/>
      <c r="E27" s="158" t="str">
        <f t="shared" si="1"/>
        <v/>
      </c>
    </row>
    <row r="28" spans="2:5" s="101" customFormat="1" x14ac:dyDescent="0.3">
      <c r="B28" s="110"/>
      <c r="C28" s="122"/>
      <c r="D28" s="124"/>
      <c r="E28" s="158" t="str">
        <f t="shared" si="1"/>
        <v/>
      </c>
    </row>
    <row r="29" spans="2:5" s="101" customFormat="1" x14ac:dyDescent="0.3">
      <c r="B29" s="110"/>
      <c r="C29" s="122"/>
      <c r="D29" s="124"/>
      <c r="E29" s="158" t="str">
        <f t="shared" si="1"/>
        <v/>
      </c>
    </row>
    <row r="30" spans="2:5" s="101" customFormat="1" x14ac:dyDescent="0.3">
      <c r="B30" s="110"/>
      <c r="C30" s="122"/>
      <c r="D30" s="124"/>
      <c r="E30" s="158" t="str">
        <f t="shared" si="1"/>
        <v/>
      </c>
    </row>
    <row r="31" spans="2:5" s="101" customFormat="1" x14ac:dyDescent="0.3">
      <c r="B31" s="111"/>
      <c r="C31" s="120"/>
      <c r="D31" s="124"/>
      <c r="E31" s="158" t="str">
        <f t="shared" si="1"/>
        <v/>
      </c>
    </row>
    <row r="32" spans="2:5" s="101" customFormat="1" x14ac:dyDescent="0.3">
      <c r="B32" s="110"/>
      <c r="C32" s="122"/>
      <c r="D32" s="124"/>
      <c r="E32" s="158" t="str">
        <f t="shared" si="1"/>
        <v/>
      </c>
    </row>
    <row r="33" spans="2:5" s="101" customFormat="1" x14ac:dyDescent="0.3">
      <c r="B33" s="110"/>
      <c r="C33" s="122"/>
      <c r="D33" s="124"/>
      <c r="E33" s="158" t="str">
        <f t="shared" si="1"/>
        <v/>
      </c>
    </row>
    <row r="34" spans="2:5" s="101" customFormat="1" x14ac:dyDescent="0.3">
      <c r="B34" s="110"/>
      <c r="C34" s="122"/>
      <c r="D34" s="124"/>
      <c r="E34" s="158" t="str">
        <f t="shared" si="1"/>
        <v/>
      </c>
    </row>
    <row r="35" spans="2:5" s="101" customFormat="1" x14ac:dyDescent="0.3">
      <c r="B35" s="110"/>
      <c r="C35" s="122"/>
      <c r="D35" s="124"/>
      <c r="E35" s="158" t="str">
        <f t="shared" si="1"/>
        <v/>
      </c>
    </row>
    <row r="36" spans="2:5" s="101" customFormat="1" x14ac:dyDescent="0.3">
      <c r="B36" s="110"/>
      <c r="C36" s="122"/>
      <c r="D36" s="124"/>
      <c r="E36" s="158" t="str">
        <f t="shared" si="1"/>
        <v/>
      </c>
    </row>
    <row r="37" spans="2:5" s="101" customFormat="1" x14ac:dyDescent="0.3">
      <c r="B37" s="110"/>
      <c r="C37" s="122"/>
      <c r="D37" s="124"/>
      <c r="E37" s="158" t="str">
        <f t="shared" si="1"/>
        <v/>
      </c>
    </row>
    <row r="38" spans="2:5" s="101" customFormat="1" x14ac:dyDescent="0.3">
      <c r="B38" s="110"/>
      <c r="C38" s="122"/>
      <c r="D38" s="124"/>
      <c r="E38" s="158" t="str">
        <f t="shared" si="1"/>
        <v/>
      </c>
    </row>
    <row r="39" spans="2:5" s="101" customFormat="1" x14ac:dyDescent="0.3">
      <c r="B39" s="110"/>
      <c r="C39" s="122"/>
      <c r="D39" s="124"/>
      <c r="E39" s="158" t="str">
        <f t="shared" si="1"/>
        <v/>
      </c>
    </row>
    <row r="40" spans="2:5" s="101" customFormat="1" x14ac:dyDescent="0.3">
      <c r="B40" s="110"/>
      <c r="C40" s="122"/>
      <c r="D40" s="124"/>
      <c r="E40" s="158" t="str">
        <f t="shared" si="1"/>
        <v/>
      </c>
    </row>
    <row r="41" spans="2:5" s="101" customFormat="1" x14ac:dyDescent="0.3">
      <c r="B41" s="110"/>
      <c r="C41" s="122"/>
      <c r="D41" s="124"/>
      <c r="E41" s="158" t="str">
        <f t="shared" si="1"/>
        <v/>
      </c>
    </row>
    <row r="42" spans="2:5" s="101" customFormat="1" x14ac:dyDescent="0.3">
      <c r="B42" s="110"/>
      <c r="C42" s="122"/>
      <c r="D42" s="124"/>
      <c r="E42" s="158" t="str">
        <f t="shared" si="1"/>
        <v/>
      </c>
    </row>
    <row r="43" spans="2:5" s="101" customFormat="1" x14ac:dyDescent="0.3">
      <c r="B43" s="110"/>
      <c r="C43" s="122"/>
      <c r="D43" s="124"/>
      <c r="E43" s="158" t="str">
        <f t="shared" si="1"/>
        <v/>
      </c>
    </row>
    <row r="44" spans="2:5" s="101" customFormat="1" x14ac:dyDescent="0.3">
      <c r="B44" s="110"/>
      <c r="C44" s="122"/>
      <c r="D44" s="124"/>
      <c r="E44" s="158" t="str">
        <f t="shared" si="1"/>
        <v/>
      </c>
    </row>
    <row r="45" spans="2:5" s="101" customFormat="1" x14ac:dyDescent="0.3">
      <c r="B45" s="110"/>
      <c r="C45" s="122"/>
      <c r="D45" s="124"/>
      <c r="E45" s="158" t="str">
        <f t="shared" si="1"/>
        <v/>
      </c>
    </row>
    <row r="46" spans="2:5" s="101" customFormat="1" x14ac:dyDescent="0.3">
      <c r="B46" s="110"/>
      <c r="C46" s="122"/>
      <c r="D46" s="124"/>
      <c r="E46" s="158" t="str">
        <f t="shared" si="1"/>
        <v/>
      </c>
    </row>
    <row r="47" spans="2:5" s="101" customFormat="1" x14ac:dyDescent="0.3">
      <c r="B47" s="111"/>
      <c r="C47" s="120"/>
      <c r="D47" s="124"/>
      <c r="E47" s="158" t="str">
        <f t="shared" si="1"/>
        <v/>
      </c>
    </row>
    <row r="48" spans="2:5" s="101" customFormat="1" x14ac:dyDescent="0.3">
      <c r="B48" s="110"/>
      <c r="C48" s="122"/>
      <c r="D48" s="124"/>
      <c r="E48" s="158" t="str">
        <f t="shared" si="1"/>
        <v/>
      </c>
    </row>
    <row r="49" spans="2:5" s="101" customFormat="1" x14ac:dyDescent="0.3">
      <c r="B49" s="110"/>
      <c r="C49" s="122"/>
      <c r="D49" s="124"/>
      <c r="E49" s="158" t="str">
        <f t="shared" si="1"/>
        <v/>
      </c>
    </row>
    <row r="50" spans="2:5" s="101" customFormat="1" x14ac:dyDescent="0.3">
      <c r="B50" s="110"/>
      <c r="C50" s="122"/>
      <c r="D50" s="124"/>
      <c r="E50" s="158" t="str">
        <f t="shared" si="1"/>
        <v/>
      </c>
    </row>
    <row r="51" spans="2:5" s="101" customFormat="1" x14ac:dyDescent="0.3">
      <c r="B51" s="110"/>
      <c r="C51" s="122"/>
      <c r="D51" s="124"/>
      <c r="E51" s="158" t="str">
        <f t="shared" si="1"/>
        <v/>
      </c>
    </row>
    <row r="52" spans="2:5" s="101" customFormat="1" x14ac:dyDescent="0.3">
      <c r="B52" s="110"/>
      <c r="C52" s="122"/>
      <c r="D52" s="124"/>
      <c r="E52" s="158" t="str">
        <f t="shared" si="1"/>
        <v/>
      </c>
    </row>
    <row r="53" spans="2:5" s="101" customFormat="1" x14ac:dyDescent="0.3">
      <c r="B53" s="110"/>
      <c r="C53" s="122"/>
      <c r="D53" s="124"/>
      <c r="E53" s="158" t="str">
        <f t="shared" si="1"/>
        <v/>
      </c>
    </row>
    <row r="54" spans="2:5" s="101" customFormat="1" x14ac:dyDescent="0.3">
      <c r="B54" s="110"/>
      <c r="C54" s="122"/>
      <c r="D54" s="124"/>
      <c r="E54" s="158" t="str">
        <f t="shared" si="1"/>
        <v/>
      </c>
    </row>
    <row r="55" spans="2:5" s="101" customFormat="1" x14ac:dyDescent="0.3">
      <c r="B55" s="110"/>
      <c r="C55" s="122"/>
      <c r="D55" s="124"/>
      <c r="E55" s="158" t="str">
        <f t="shared" si="1"/>
        <v/>
      </c>
    </row>
    <row r="56" spans="2:5" s="101" customFormat="1" x14ac:dyDescent="0.3">
      <c r="B56" s="110"/>
      <c r="C56" s="122"/>
      <c r="D56" s="124"/>
      <c r="E56" s="158" t="str">
        <f t="shared" si="1"/>
        <v/>
      </c>
    </row>
    <row r="57" spans="2:5" s="101" customFormat="1" x14ac:dyDescent="0.3">
      <c r="B57" s="110"/>
      <c r="C57" s="122"/>
      <c r="D57" s="124"/>
      <c r="E57" s="158" t="str">
        <f t="shared" si="1"/>
        <v/>
      </c>
    </row>
    <row r="58" spans="2:5" s="101" customFormat="1" x14ac:dyDescent="0.3">
      <c r="B58" s="110"/>
      <c r="C58" s="122"/>
      <c r="D58" s="124"/>
      <c r="E58" s="158" t="str">
        <f t="shared" si="1"/>
        <v/>
      </c>
    </row>
    <row r="59" spans="2:5" s="101" customFormat="1" x14ac:dyDescent="0.3">
      <c r="B59" s="110"/>
      <c r="C59" s="122"/>
      <c r="D59" s="124"/>
      <c r="E59" s="158" t="str">
        <f t="shared" si="1"/>
        <v/>
      </c>
    </row>
    <row r="60" spans="2:5" s="101" customFormat="1" x14ac:dyDescent="0.3">
      <c r="B60" s="110"/>
      <c r="C60" s="122"/>
      <c r="D60" s="124"/>
      <c r="E60" s="158" t="str">
        <f t="shared" si="1"/>
        <v/>
      </c>
    </row>
    <row r="61" spans="2:5" s="101" customFormat="1" x14ac:dyDescent="0.3">
      <c r="B61" s="110"/>
      <c r="C61" s="122"/>
      <c r="D61" s="124"/>
      <c r="E61" s="158" t="str">
        <f t="shared" si="1"/>
        <v/>
      </c>
    </row>
    <row r="62" spans="2:5" s="101" customFormat="1" x14ac:dyDescent="0.3">
      <c r="B62" s="110"/>
      <c r="C62" s="122"/>
      <c r="D62" s="124"/>
      <c r="E62" s="158" t="str">
        <f t="shared" si="1"/>
        <v/>
      </c>
    </row>
    <row r="63" spans="2:5" s="101" customFormat="1" x14ac:dyDescent="0.3">
      <c r="B63" s="111"/>
      <c r="C63" s="120"/>
      <c r="D63" s="124"/>
      <c r="E63" s="158" t="str">
        <f t="shared" si="1"/>
        <v/>
      </c>
    </row>
    <row r="64" spans="2:5" s="101" customFormat="1" x14ac:dyDescent="0.3">
      <c r="B64" s="110"/>
      <c r="C64" s="122"/>
      <c r="D64" s="124"/>
      <c r="E64" s="158" t="str">
        <f t="shared" si="1"/>
        <v/>
      </c>
    </row>
    <row r="65" spans="2:5" s="101" customFormat="1" x14ac:dyDescent="0.3">
      <c r="B65" s="110"/>
      <c r="C65" s="122"/>
      <c r="D65" s="124"/>
      <c r="E65" s="158" t="str">
        <f t="shared" si="1"/>
        <v/>
      </c>
    </row>
    <row r="66" spans="2:5" s="101" customFormat="1" x14ac:dyDescent="0.3">
      <c r="B66" s="110"/>
      <c r="C66" s="122"/>
      <c r="D66" s="124"/>
      <c r="E66" s="158" t="str">
        <f t="shared" si="1"/>
        <v/>
      </c>
    </row>
    <row r="67" spans="2:5" s="101" customFormat="1" x14ac:dyDescent="0.3">
      <c r="B67" s="110"/>
      <c r="C67" s="122"/>
      <c r="D67" s="124"/>
      <c r="E67" s="158" t="str">
        <f t="shared" si="1"/>
        <v/>
      </c>
    </row>
    <row r="68" spans="2:5" s="101" customFormat="1" x14ac:dyDescent="0.3">
      <c r="B68" s="110"/>
      <c r="C68" s="122"/>
      <c r="D68" s="124"/>
      <c r="E68" s="158" t="str">
        <f t="shared" si="1"/>
        <v/>
      </c>
    </row>
    <row r="69" spans="2:5" s="101" customFormat="1" x14ac:dyDescent="0.3">
      <c r="B69" s="110"/>
      <c r="C69" s="122"/>
      <c r="D69" s="124"/>
      <c r="E69" s="158" t="str">
        <f t="shared" si="1"/>
        <v/>
      </c>
    </row>
    <row r="70" spans="2:5" s="101" customFormat="1" x14ac:dyDescent="0.3">
      <c r="B70" s="110"/>
      <c r="C70" s="122"/>
      <c r="D70" s="124"/>
      <c r="E70" s="158" t="str">
        <f t="shared" si="1"/>
        <v/>
      </c>
    </row>
    <row r="71" spans="2:5" s="101" customFormat="1" x14ac:dyDescent="0.3">
      <c r="B71" s="110"/>
      <c r="C71" s="122"/>
      <c r="D71" s="124"/>
      <c r="E71" s="158" t="str">
        <f t="shared" si="1"/>
        <v/>
      </c>
    </row>
    <row r="72" spans="2:5" s="101" customFormat="1" x14ac:dyDescent="0.3">
      <c r="B72" s="110"/>
      <c r="C72" s="122"/>
      <c r="D72" s="124"/>
      <c r="E72" s="158" t="str">
        <f t="shared" si="1"/>
        <v/>
      </c>
    </row>
    <row r="73" spans="2:5" s="101" customFormat="1" x14ac:dyDescent="0.3">
      <c r="B73" s="110"/>
      <c r="C73" s="122"/>
      <c r="D73" s="124"/>
      <c r="E73" s="158" t="str">
        <f t="shared" si="1"/>
        <v/>
      </c>
    </row>
    <row r="74" spans="2:5" s="101" customFormat="1" x14ac:dyDescent="0.3">
      <c r="B74" s="110"/>
      <c r="C74" s="122"/>
      <c r="D74" s="124"/>
      <c r="E74" s="158" t="str">
        <f t="shared" si="1"/>
        <v/>
      </c>
    </row>
    <row r="75" spans="2:5" s="101" customFormat="1" x14ac:dyDescent="0.3">
      <c r="B75" s="110"/>
      <c r="C75" s="122"/>
      <c r="D75" s="124"/>
      <c r="E75" s="158" t="str">
        <f t="shared" si="1"/>
        <v/>
      </c>
    </row>
    <row r="76" spans="2:5" s="101" customFormat="1" x14ac:dyDescent="0.3">
      <c r="B76" s="110"/>
      <c r="C76" s="122"/>
      <c r="D76" s="124"/>
      <c r="E76" s="158" t="str">
        <f t="shared" si="1"/>
        <v/>
      </c>
    </row>
    <row r="77" spans="2:5" s="101" customFormat="1" x14ac:dyDescent="0.3">
      <c r="B77" s="110"/>
      <c r="C77" s="122"/>
      <c r="D77" s="124"/>
      <c r="E77" s="158" t="str">
        <f t="shared" si="1"/>
        <v/>
      </c>
    </row>
    <row r="78" spans="2:5" s="101" customFormat="1" x14ac:dyDescent="0.3">
      <c r="B78" s="110"/>
      <c r="C78" s="122"/>
      <c r="D78" s="124"/>
      <c r="E78" s="158" t="str">
        <f t="shared" si="1"/>
        <v/>
      </c>
    </row>
    <row r="79" spans="2:5" s="101" customFormat="1" x14ac:dyDescent="0.3">
      <c r="B79" s="110"/>
      <c r="C79" s="122"/>
      <c r="D79" s="124"/>
      <c r="E79" s="158" t="str">
        <f t="shared" ref="E79:E142" si="2">IFERROR(C79/D79,"")</f>
        <v/>
      </c>
    </row>
    <row r="80" spans="2:5" s="101" customFormat="1" x14ac:dyDescent="0.3">
      <c r="B80" s="111"/>
      <c r="C80" s="120"/>
      <c r="D80" s="124"/>
      <c r="E80" s="158" t="str">
        <f t="shared" si="2"/>
        <v/>
      </c>
    </row>
    <row r="81" spans="2:5" s="101" customFormat="1" x14ac:dyDescent="0.3">
      <c r="B81" s="110"/>
      <c r="C81" s="122"/>
      <c r="D81" s="124"/>
      <c r="E81" s="158" t="str">
        <f t="shared" si="2"/>
        <v/>
      </c>
    </row>
    <row r="82" spans="2:5" s="101" customFormat="1" x14ac:dyDescent="0.3">
      <c r="B82" s="110"/>
      <c r="C82" s="122"/>
      <c r="D82" s="124"/>
      <c r="E82" s="158" t="str">
        <f t="shared" si="2"/>
        <v/>
      </c>
    </row>
    <row r="83" spans="2:5" s="101" customFormat="1" x14ac:dyDescent="0.3">
      <c r="B83" s="110"/>
      <c r="C83" s="122"/>
      <c r="D83" s="124"/>
      <c r="E83" s="158" t="str">
        <f t="shared" si="2"/>
        <v/>
      </c>
    </row>
    <row r="84" spans="2:5" s="101" customFormat="1" x14ac:dyDescent="0.3">
      <c r="B84" s="110"/>
      <c r="C84" s="122"/>
      <c r="D84" s="124"/>
      <c r="E84" s="158" t="str">
        <f t="shared" si="2"/>
        <v/>
      </c>
    </row>
    <row r="85" spans="2:5" s="101" customFormat="1" x14ac:dyDescent="0.3">
      <c r="B85" s="110"/>
      <c r="C85" s="122"/>
      <c r="D85" s="124"/>
      <c r="E85" s="158" t="str">
        <f t="shared" si="2"/>
        <v/>
      </c>
    </row>
    <row r="86" spans="2:5" s="101" customFormat="1" x14ac:dyDescent="0.3">
      <c r="B86" s="110"/>
      <c r="C86" s="122"/>
      <c r="D86" s="124"/>
      <c r="E86" s="158" t="str">
        <f t="shared" si="2"/>
        <v/>
      </c>
    </row>
    <row r="87" spans="2:5" s="101" customFormat="1" x14ac:dyDescent="0.3">
      <c r="B87" s="110"/>
      <c r="C87" s="122"/>
      <c r="D87" s="124"/>
      <c r="E87" s="158" t="str">
        <f t="shared" si="2"/>
        <v/>
      </c>
    </row>
    <row r="88" spans="2:5" s="101" customFormat="1" x14ac:dyDescent="0.3">
      <c r="B88" s="110"/>
      <c r="C88" s="122"/>
      <c r="D88" s="124"/>
      <c r="E88" s="158" t="str">
        <f t="shared" si="2"/>
        <v/>
      </c>
    </row>
    <row r="89" spans="2:5" s="101" customFormat="1" x14ac:dyDescent="0.3">
      <c r="B89" s="110"/>
      <c r="C89" s="122"/>
      <c r="D89" s="124"/>
      <c r="E89" s="158" t="str">
        <f t="shared" si="2"/>
        <v/>
      </c>
    </row>
    <row r="90" spans="2:5" s="101" customFormat="1" x14ac:dyDescent="0.3">
      <c r="B90" s="110"/>
      <c r="C90" s="122"/>
      <c r="D90" s="124"/>
      <c r="E90" s="158" t="str">
        <f t="shared" si="2"/>
        <v/>
      </c>
    </row>
    <row r="91" spans="2:5" s="101" customFormat="1" x14ac:dyDescent="0.3">
      <c r="B91" s="110"/>
      <c r="C91" s="122"/>
      <c r="D91" s="124"/>
      <c r="E91" s="158" t="str">
        <f t="shared" si="2"/>
        <v/>
      </c>
    </row>
    <row r="92" spans="2:5" s="101" customFormat="1" x14ac:dyDescent="0.3">
      <c r="B92" s="110"/>
      <c r="C92" s="122"/>
      <c r="D92" s="124"/>
      <c r="E92" s="158" t="str">
        <f t="shared" si="2"/>
        <v/>
      </c>
    </row>
    <row r="93" spans="2:5" s="101" customFormat="1" x14ac:dyDescent="0.3">
      <c r="B93" s="110"/>
      <c r="C93" s="122"/>
      <c r="D93" s="124"/>
      <c r="E93" s="158" t="str">
        <f t="shared" si="2"/>
        <v/>
      </c>
    </row>
    <row r="94" spans="2:5" s="101" customFormat="1" x14ac:dyDescent="0.3">
      <c r="B94" s="110"/>
      <c r="C94" s="122"/>
      <c r="D94" s="124"/>
      <c r="E94" s="158" t="str">
        <f t="shared" si="2"/>
        <v/>
      </c>
    </row>
    <row r="95" spans="2:5" s="101" customFormat="1" x14ac:dyDescent="0.3">
      <c r="B95" s="110"/>
      <c r="C95" s="122"/>
      <c r="D95" s="124"/>
      <c r="E95" s="158" t="str">
        <f t="shared" si="2"/>
        <v/>
      </c>
    </row>
    <row r="96" spans="2:5" s="101" customFormat="1" x14ac:dyDescent="0.3">
      <c r="B96" s="111"/>
      <c r="C96" s="120"/>
      <c r="D96" s="124"/>
      <c r="E96" s="158" t="str">
        <f t="shared" si="2"/>
        <v/>
      </c>
    </row>
    <row r="97" spans="2:5" s="101" customFormat="1" x14ac:dyDescent="0.3">
      <c r="B97" s="110"/>
      <c r="C97" s="122"/>
      <c r="D97" s="124"/>
      <c r="E97" s="158" t="str">
        <f t="shared" si="2"/>
        <v/>
      </c>
    </row>
    <row r="98" spans="2:5" s="101" customFormat="1" x14ac:dyDescent="0.3">
      <c r="B98" s="110"/>
      <c r="C98" s="122"/>
      <c r="D98" s="124"/>
      <c r="E98" s="158" t="str">
        <f t="shared" si="2"/>
        <v/>
      </c>
    </row>
    <row r="99" spans="2:5" s="101" customFormat="1" x14ac:dyDescent="0.3">
      <c r="B99" s="110"/>
      <c r="C99" s="122"/>
      <c r="D99" s="124"/>
      <c r="E99" s="158" t="str">
        <f t="shared" si="2"/>
        <v/>
      </c>
    </row>
    <row r="100" spans="2:5" s="101" customFormat="1" x14ac:dyDescent="0.3">
      <c r="B100" s="110"/>
      <c r="C100" s="122"/>
      <c r="D100" s="124"/>
      <c r="E100" s="158" t="str">
        <f t="shared" si="2"/>
        <v/>
      </c>
    </row>
    <row r="101" spans="2:5" s="101" customFormat="1" x14ac:dyDescent="0.3">
      <c r="B101" s="110"/>
      <c r="C101" s="122"/>
      <c r="D101" s="124"/>
      <c r="E101" s="158" t="str">
        <f t="shared" si="2"/>
        <v/>
      </c>
    </row>
    <row r="102" spans="2:5" s="101" customFormat="1" x14ac:dyDescent="0.3">
      <c r="B102" s="110"/>
      <c r="C102" s="122"/>
      <c r="D102" s="124"/>
      <c r="E102" s="158" t="str">
        <f t="shared" si="2"/>
        <v/>
      </c>
    </row>
    <row r="103" spans="2:5" s="101" customFormat="1" x14ac:dyDescent="0.3">
      <c r="B103" s="110"/>
      <c r="C103" s="122"/>
      <c r="D103" s="124"/>
      <c r="E103" s="158" t="str">
        <f t="shared" si="2"/>
        <v/>
      </c>
    </row>
    <row r="104" spans="2:5" s="101" customFormat="1" x14ac:dyDescent="0.3">
      <c r="B104" s="110"/>
      <c r="C104" s="122"/>
      <c r="D104" s="124"/>
      <c r="E104" s="158" t="str">
        <f t="shared" si="2"/>
        <v/>
      </c>
    </row>
    <row r="105" spans="2:5" s="101" customFormat="1" x14ac:dyDescent="0.3">
      <c r="B105" s="110"/>
      <c r="C105" s="122"/>
      <c r="D105" s="124"/>
      <c r="E105" s="158" t="str">
        <f t="shared" si="2"/>
        <v/>
      </c>
    </row>
    <row r="106" spans="2:5" s="101" customFormat="1" x14ac:dyDescent="0.3">
      <c r="B106" s="110"/>
      <c r="C106" s="122"/>
      <c r="D106" s="124"/>
      <c r="E106" s="158" t="str">
        <f t="shared" si="2"/>
        <v/>
      </c>
    </row>
    <row r="107" spans="2:5" s="101" customFormat="1" x14ac:dyDescent="0.3">
      <c r="B107" s="110"/>
      <c r="C107" s="122"/>
      <c r="D107" s="124"/>
      <c r="E107" s="158" t="str">
        <f t="shared" si="2"/>
        <v/>
      </c>
    </row>
    <row r="108" spans="2:5" s="101" customFormat="1" x14ac:dyDescent="0.3">
      <c r="B108" s="110"/>
      <c r="C108" s="122"/>
      <c r="D108" s="124"/>
      <c r="E108" s="158" t="str">
        <f t="shared" si="2"/>
        <v/>
      </c>
    </row>
    <row r="109" spans="2:5" s="101" customFormat="1" x14ac:dyDescent="0.3">
      <c r="B109" s="110"/>
      <c r="C109" s="122"/>
      <c r="D109" s="124"/>
      <c r="E109" s="158" t="str">
        <f t="shared" si="2"/>
        <v/>
      </c>
    </row>
    <row r="110" spans="2:5" s="101" customFormat="1" x14ac:dyDescent="0.3">
      <c r="B110" s="111"/>
      <c r="C110" s="120"/>
      <c r="D110" s="124"/>
      <c r="E110" s="158" t="str">
        <f t="shared" si="2"/>
        <v/>
      </c>
    </row>
    <row r="111" spans="2:5" s="101" customFormat="1" x14ac:dyDescent="0.3">
      <c r="B111" s="110"/>
      <c r="C111" s="122"/>
      <c r="D111" s="124"/>
      <c r="E111" s="158" t="str">
        <f t="shared" si="2"/>
        <v/>
      </c>
    </row>
    <row r="112" spans="2:5" s="101" customFormat="1" x14ac:dyDescent="0.3">
      <c r="B112" s="110"/>
      <c r="C112" s="122"/>
      <c r="D112" s="124"/>
      <c r="E112" s="158" t="str">
        <f t="shared" si="2"/>
        <v/>
      </c>
    </row>
    <row r="113" spans="2:5" s="101" customFormat="1" x14ac:dyDescent="0.3">
      <c r="B113" s="110"/>
      <c r="C113" s="122"/>
      <c r="D113" s="124"/>
      <c r="E113" s="158" t="str">
        <f t="shared" si="2"/>
        <v/>
      </c>
    </row>
    <row r="114" spans="2:5" s="101" customFormat="1" x14ac:dyDescent="0.3">
      <c r="B114" s="110"/>
      <c r="C114" s="122"/>
      <c r="D114" s="124"/>
      <c r="E114" s="158" t="str">
        <f t="shared" si="2"/>
        <v/>
      </c>
    </row>
    <row r="115" spans="2:5" s="101" customFormat="1" x14ac:dyDescent="0.3">
      <c r="B115" s="110"/>
      <c r="C115" s="122"/>
      <c r="D115" s="124"/>
      <c r="E115" s="158" t="str">
        <f t="shared" si="2"/>
        <v/>
      </c>
    </row>
    <row r="116" spans="2:5" s="101" customFormat="1" x14ac:dyDescent="0.3">
      <c r="B116" s="110"/>
      <c r="C116" s="122"/>
      <c r="D116" s="124"/>
      <c r="E116" s="158" t="str">
        <f t="shared" si="2"/>
        <v/>
      </c>
    </row>
    <row r="117" spans="2:5" s="101" customFormat="1" x14ac:dyDescent="0.3">
      <c r="B117" s="110"/>
      <c r="C117" s="122"/>
      <c r="D117" s="124"/>
      <c r="E117" s="158" t="str">
        <f t="shared" si="2"/>
        <v/>
      </c>
    </row>
    <row r="118" spans="2:5" s="101" customFormat="1" x14ac:dyDescent="0.3">
      <c r="B118" s="110"/>
      <c r="C118" s="122"/>
      <c r="D118" s="124"/>
      <c r="E118" s="158" t="str">
        <f t="shared" si="2"/>
        <v/>
      </c>
    </row>
    <row r="119" spans="2:5" s="101" customFormat="1" x14ac:dyDescent="0.3">
      <c r="B119" s="110"/>
      <c r="C119" s="122"/>
      <c r="D119" s="124"/>
      <c r="E119" s="158" t="str">
        <f t="shared" si="2"/>
        <v/>
      </c>
    </row>
    <row r="120" spans="2:5" s="101" customFormat="1" x14ac:dyDescent="0.3">
      <c r="B120" s="110"/>
      <c r="C120" s="122"/>
      <c r="D120" s="124"/>
      <c r="E120" s="158" t="str">
        <f t="shared" si="2"/>
        <v/>
      </c>
    </row>
    <row r="121" spans="2:5" s="101" customFormat="1" x14ac:dyDescent="0.3">
      <c r="B121" s="110"/>
      <c r="C121" s="122"/>
      <c r="D121" s="124"/>
      <c r="E121" s="158" t="str">
        <f t="shared" si="2"/>
        <v/>
      </c>
    </row>
    <row r="122" spans="2:5" s="101" customFormat="1" x14ac:dyDescent="0.3">
      <c r="B122" s="110"/>
      <c r="C122" s="122"/>
      <c r="D122" s="124"/>
      <c r="E122" s="158" t="str">
        <f t="shared" si="2"/>
        <v/>
      </c>
    </row>
    <row r="123" spans="2:5" s="101" customFormat="1" x14ac:dyDescent="0.3">
      <c r="B123" s="110"/>
      <c r="C123" s="122"/>
      <c r="D123" s="124"/>
      <c r="E123" s="158" t="str">
        <f t="shared" si="2"/>
        <v/>
      </c>
    </row>
    <row r="124" spans="2:5" s="101" customFormat="1" x14ac:dyDescent="0.3">
      <c r="B124" s="110"/>
      <c r="C124" s="122"/>
      <c r="D124" s="124"/>
      <c r="E124" s="158" t="str">
        <f t="shared" si="2"/>
        <v/>
      </c>
    </row>
    <row r="125" spans="2:5" s="101" customFormat="1" x14ac:dyDescent="0.3">
      <c r="B125" s="110"/>
      <c r="C125" s="122"/>
      <c r="D125" s="124"/>
      <c r="E125" s="158" t="str">
        <f t="shared" si="2"/>
        <v/>
      </c>
    </row>
    <row r="126" spans="2:5" s="101" customFormat="1" x14ac:dyDescent="0.3">
      <c r="B126" s="110"/>
      <c r="C126" s="122"/>
      <c r="D126" s="124"/>
      <c r="E126" s="158" t="str">
        <f t="shared" si="2"/>
        <v/>
      </c>
    </row>
    <row r="127" spans="2:5" s="101" customFormat="1" x14ac:dyDescent="0.3">
      <c r="B127" s="111"/>
      <c r="C127" s="120"/>
      <c r="D127" s="124"/>
      <c r="E127" s="158" t="str">
        <f t="shared" si="2"/>
        <v/>
      </c>
    </row>
    <row r="128" spans="2:5" s="101" customFormat="1" x14ac:dyDescent="0.3">
      <c r="B128" s="110"/>
      <c r="C128" s="122"/>
      <c r="D128" s="124"/>
      <c r="E128" s="158" t="str">
        <f t="shared" si="2"/>
        <v/>
      </c>
    </row>
    <row r="129" spans="2:5" s="101" customFormat="1" x14ac:dyDescent="0.3">
      <c r="B129" s="110"/>
      <c r="C129" s="122"/>
      <c r="D129" s="124"/>
      <c r="E129" s="158" t="str">
        <f t="shared" si="2"/>
        <v/>
      </c>
    </row>
    <row r="130" spans="2:5" s="101" customFormat="1" x14ac:dyDescent="0.3">
      <c r="B130" s="110"/>
      <c r="C130" s="122"/>
      <c r="D130" s="124"/>
      <c r="E130" s="158" t="str">
        <f t="shared" si="2"/>
        <v/>
      </c>
    </row>
    <row r="131" spans="2:5" s="101" customFormat="1" x14ac:dyDescent="0.3">
      <c r="B131" s="110"/>
      <c r="C131" s="122"/>
      <c r="D131" s="124"/>
      <c r="E131" s="158" t="str">
        <f t="shared" si="2"/>
        <v/>
      </c>
    </row>
    <row r="132" spans="2:5" s="101" customFormat="1" x14ac:dyDescent="0.3">
      <c r="B132" s="110"/>
      <c r="C132" s="122"/>
      <c r="D132" s="124"/>
      <c r="E132" s="158" t="str">
        <f t="shared" si="2"/>
        <v/>
      </c>
    </row>
    <row r="133" spans="2:5" s="101" customFormat="1" x14ac:dyDescent="0.3">
      <c r="B133" s="110"/>
      <c r="C133" s="122"/>
      <c r="D133" s="124"/>
      <c r="E133" s="158" t="str">
        <f t="shared" si="2"/>
        <v/>
      </c>
    </row>
    <row r="134" spans="2:5" s="101" customFormat="1" x14ac:dyDescent="0.3">
      <c r="B134" s="110"/>
      <c r="C134" s="122"/>
      <c r="D134" s="124"/>
      <c r="E134" s="158" t="str">
        <f t="shared" si="2"/>
        <v/>
      </c>
    </row>
    <row r="135" spans="2:5" s="101" customFormat="1" x14ac:dyDescent="0.3">
      <c r="B135" s="110"/>
      <c r="C135" s="122"/>
      <c r="D135" s="124"/>
      <c r="E135" s="158" t="str">
        <f t="shared" si="2"/>
        <v/>
      </c>
    </row>
    <row r="136" spans="2:5" s="101" customFormat="1" x14ac:dyDescent="0.3">
      <c r="B136" s="110"/>
      <c r="C136" s="122"/>
      <c r="D136" s="124"/>
      <c r="E136" s="158" t="str">
        <f t="shared" si="2"/>
        <v/>
      </c>
    </row>
    <row r="137" spans="2:5" s="101" customFormat="1" x14ac:dyDescent="0.3">
      <c r="B137" s="110"/>
      <c r="C137" s="122"/>
      <c r="D137" s="124"/>
      <c r="E137" s="158" t="str">
        <f t="shared" si="2"/>
        <v/>
      </c>
    </row>
    <row r="138" spans="2:5" s="101" customFormat="1" x14ac:dyDescent="0.3">
      <c r="B138" s="110"/>
      <c r="C138" s="122"/>
      <c r="D138" s="124"/>
      <c r="E138" s="158" t="str">
        <f t="shared" si="2"/>
        <v/>
      </c>
    </row>
    <row r="139" spans="2:5" s="101" customFormat="1" x14ac:dyDescent="0.3">
      <c r="B139" s="110"/>
      <c r="C139" s="122"/>
      <c r="D139" s="124"/>
      <c r="E139" s="158" t="str">
        <f t="shared" si="2"/>
        <v/>
      </c>
    </row>
    <row r="140" spans="2:5" s="101" customFormat="1" x14ac:dyDescent="0.3">
      <c r="B140" s="110"/>
      <c r="C140" s="122"/>
      <c r="D140" s="124"/>
      <c r="E140" s="158" t="str">
        <f t="shared" si="2"/>
        <v/>
      </c>
    </row>
    <row r="141" spans="2:5" s="101" customFormat="1" x14ac:dyDescent="0.3">
      <c r="B141" s="110"/>
      <c r="C141" s="122"/>
      <c r="D141" s="124"/>
      <c r="E141" s="158" t="str">
        <f t="shared" si="2"/>
        <v/>
      </c>
    </row>
    <row r="142" spans="2:5" s="101" customFormat="1" x14ac:dyDescent="0.3">
      <c r="B142" s="110"/>
      <c r="C142" s="122"/>
      <c r="D142" s="124"/>
      <c r="E142" s="158" t="str">
        <f t="shared" si="2"/>
        <v/>
      </c>
    </row>
    <row r="143" spans="2:5" s="101" customFormat="1" x14ac:dyDescent="0.3">
      <c r="B143" s="111"/>
      <c r="C143" s="120"/>
      <c r="D143" s="124"/>
      <c r="E143" s="158" t="str">
        <f t="shared" ref="E143:E205" si="3">IFERROR(C143/D143,"")</f>
        <v/>
      </c>
    </row>
    <row r="144" spans="2:5" s="101" customFormat="1" x14ac:dyDescent="0.3">
      <c r="B144" s="110"/>
      <c r="C144" s="122"/>
      <c r="D144" s="124"/>
      <c r="E144" s="158" t="str">
        <f t="shared" si="3"/>
        <v/>
      </c>
    </row>
    <row r="145" spans="2:5" s="101" customFormat="1" x14ac:dyDescent="0.3">
      <c r="B145" s="110"/>
      <c r="C145" s="122"/>
      <c r="D145" s="124"/>
      <c r="E145" s="158" t="str">
        <f t="shared" si="3"/>
        <v/>
      </c>
    </row>
    <row r="146" spans="2:5" s="101" customFormat="1" x14ac:dyDescent="0.3">
      <c r="B146" s="110"/>
      <c r="C146" s="122"/>
      <c r="D146" s="124"/>
      <c r="E146" s="158" t="str">
        <f t="shared" si="3"/>
        <v/>
      </c>
    </row>
    <row r="147" spans="2:5" s="101" customFormat="1" x14ac:dyDescent="0.3">
      <c r="B147" s="110"/>
      <c r="C147" s="122"/>
      <c r="D147" s="124"/>
      <c r="E147" s="158" t="str">
        <f t="shared" si="3"/>
        <v/>
      </c>
    </row>
    <row r="148" spans="2:5" s="101" customFormat="1" x14ac:dyDescent="0.3">
      <c r="B148" s="110"/>
      <c r="C148" s="122"/>
      <c r="D148" s="124"/>
      <c r="E148" s="158" t="str">
        <f t="shared" si="3"/>
        <v/>
      </c>
    </row>
    <row r="149" spans="2:5" s="101" customFormat="1" x14ac:dyDescent="0.3">
      <c r="B149" s="110"/>
      <c r="C149" s="122"/>
      <c r="D149" s="124"/>
      <c r="E149" s="158" t="str">
        <f t="shared" si="3"/>
        <v/>
      </c>
    </row>
    <row r="150" spans="2:5" s="101" customFormat="1" x14ac:dyDescent="0.3">
      <c r="B150" s="110"/>
      <c r="C150" s="122"/>
      <c r="D150" s="124"/>
      <c r="E150" s="158" t="str">
        <f t="shared" si="3"/>
        <v/>
      </c>
    </row>
    <row r="151" spans="2:5" s="101" customFormat="1" x14ac:dyDescent="0.3">
      <c r="B151" s="110"/>
      <c r="C151" s="122"/>
      <c r="D151" s="124"/>
      <c r="E151" s="158" t="str">
        <f t="shared" si="3"/>
        <v/>
      </c>
    </row>
    <row r="152" spans="2:5" s="101" customFormat="1" x14ac:dyDescent="0.3">
      <c r="B152" s="110"/>
      <c r="C152" s="122"/>
      <c r="D152" s="124"/>
      <c r="E152" s="158" t="str">
        <f t="shared" si="3"/>
        <v/>
      </c>
    </row>
    <row r="153" spans="2:5" s="101" customFormat="1" x14ac:dyDescent="0.3">
      <c r="B153" s="110"/>
      <c r="C153" s="122"/>
      <c r="D153" s="124"/>
      <c r="E153" s="158" t="str">
        <f t="shared" si="3"/>
        <v/>
      </c>
    </row>
    <row r="154" spans="2:5" s="101" customFormat="1" x14ac:dyDescent="0.3">
      <c r="B154" s="110"/>
      <c r="C154" s="122"/>
      <c r="D154" s="124"/>
      <c r="E154" s="158" t="str">
        <f t="shared" si="3"/>
        <v/>
      </c>
    </row>
    <row r="155" spans="2:5" s="101" customFormat="1" x14ac:dyDescent="0.3">
      <c r="B155" s="110"/>
      <c r="C155" s="122"/>
      <c r="D155" s="124"/>
      <c r="E155" s="158" t="str">
        <f t="shared" si="3"/>
        <v/>
      </c>
    </row>
    <row r="156" spans="2:5" s="101" customFormat="1" x14ac:dyDescent="0.3">
      <c r="B156" s="110"/>
      <c r="C156" s="122"/>
      <c r="D156" s="124"/>
      <c r="E156" s="158" t="str">
        <f t="shared" si="3"/>
        <v/>
      </c>
    </row>
    <row r="157" spans="2:5" s="101" customFormat="1" x14ac:dyDescent="0.3">
      <c r="B157" s="111"/>
      <c r="C157" s="120"/>
      <c r="D157" s="124"/>
      <c r="E157" s="158" t="str">
        <f t="shared" si="3"/>
        <v/>
      </c>
    </row>
    <row r="158" spans="2:5" s="101" customFormat="1" x14ac:dyDescent="0.3">
      <c r="B158" s="110"/>
      <c r="C158" s="122"/>
      <c r="D158" s="124"/>
      <c r="E158" s="158" t="str">
        <f t="shared" si="3"/>
        <v/>
      </c>
    </row>
    <row r="159" spans="2:5" s="101" customFormat="1" x14ac:dyDescent="0.3">
      <c r="B159" s="110"/>
      <c r="C159" s="122"/>
      <c r="D159" s="124"/>
      <c r="E159" s="158" t="str">
        <f t="shared" si="3"/>
        <v/>
      </c>
    </row>
    <row r="160" spans="2:5" s="101" customFormat="1" x14ac:dyDescent="0.3">
      <c r="B160" s="110"/>
      <c r="C160" s="122"/>
      <c r="D160" s="124"/>
      <c r="E160" s="158" t="str">
        <f t="shared" si="3"/>
        <v/>
      </c>
    </row>
    <row r="161" spans="2:5" s="101" customFormat="1" x14ac:dyDescent="0.3">
      <c r="B161" s="110"/>
      <c r="C161" s="122"/>
      <c r="D161" s="124"/>
      <c r="E161" s="158" t="str">
        <f t="shared" si="3"/>
        <v/>
      </c>
    </row>
    <row r="162" spans="2:5" s="101" customFormat="1" x14ac:dyDescent="0.3">
      <c r="B162" s="110"/>
      <c r="C162" s="122"/>
      <c r="D162" s="124"/>
      <c r="E162" s="158" t="str">
        <f t="shared" si="3"/>
        <v/>
      </c>
    </row>
    <row r="163" spans="2:5" s="101" customFormat="1" x14ac:dyDescent="0.3">
      <c r="B163" s="110"/>
      <c r="C163" s="122"/>
      <c r="D163" s="124"/>
      <c r="E163" s="158" t="str">
        <f t="shared" si="3"/>
        <v/>
      </c>
    </row>
    <row r="164" spans="2:5" s="101" customFormat="1" x14ac:dyDescent="0.3">
      <c r="B164" s="110"/>
      <c r="C164" s="122"/>
      <c r="D164" s="124"/>
      <c r="E164" s="158" t="str">
        <f t="shared" si="3"/>
        <v/>
      </c>
    </row>
    <row r="165" spans="2:5" s="101" customFormat="1" x14ac:dyDescent="0.3">
      <c r="B165" s="110"/>
      <c r="C165" s="122"/>
      <c r="D165" s="124"/>
      <c r="E165" s="158" t="str">
        <f t="shared" si="3"/>
        <v/>
      </c>
    </row>
    <row r="166" spans="2:5" s="101" customFormat="1" x14ac:dyDescent="0.3">
      <c r="B166" s="110"/>
      <c r="C166" s="122"/>
      <c r="D166" s="124"/>
      <c r="E166" s="158" t="str">
        <f t="shared" si="3"/>
        <v/>
      </c>
    </row>
    <row r="167" spans="2:5" s="101" customFormat="1" x14ac:dyDescent="0.3">
      <c r="B167" s="110"/>
      <c r="C167" s="122"/>
      <c r="D167" s="124"/>
      <c r="E167" s="158" t="str">
        <f t="shared" si="3"/>
        <v/>
      </c>
    </row>
    <row r="168" spans="2:5" s="101" customFormat="1" x14ac:dyDescent="0.3">
      <c r="B168" s="110"/>
      <c r="C168" s="122"/>
      <c r="D168" s="124"/>
      <c r="E168" s="158" t="str">
        <f t="shared" si="3"/>
        <v/>
      </c>
    </row>
    <row r="169" spans="2:5" s="101" customFormat="1" x14ac:dyDescent="0.3">
      <c r="B169" s="110"/>
      <c r="C169" s="122"/>
      <c r="D169" s="124"/>
      <c r="E169" s="158" t="str">
        <f t="shared" si="3"/>
        <v/>
      </c>
    </row>
    <row r="170" spans="2:5" s="101" customFormat="1" x14ac:dyDescent="0.3">
      <c r="B170" s="110"/>
      <c r="C170" s="122"/>
      <c r="D170" s="124"/>
      <c r="E170" s="158" t="str">
        <f t="shared" si="3"/>
        <v/>
      </c>
    </row>
    <row r="171" spans="2:5" s="101" customFormat="1" x14ac:dyDescent="0.3">
      <c r="B171" s="110"/>
      <c r="C171" s="122"/>
      <c r="D171" s="124"/>
      <c r="E171" s="158" t="str">
        <f t="shared" si="3"/>
        <v/>
      </c>
    </row>
    <row r="172" spans="2:5" s="101" customFormat="1" x14ac:dyDescent="0.3">
      <c r="B172" s="110"/>
      <c r="C172" s="122"/>
      <c r="D172" s="124"/>
      <c r="E172" s="158" t="str">
        <f t="shared" si="3"/>
        <v/>
      </c>
    </row>
    <row r="173" spans="2:5" s="101" customFormat="1" x14ac:dyDescent="0.3">
      <c r="B173" s="110"/>
      <c r="C173" s="122"/>
      <c r="D173" s="124"/>
      <c r="E173" s="158" t="str">
        <f t="shared" si="3"/>
        <v/>
      </c>
    </row>
    <row r="174" spans="2:5" s="101" customFormat="1" x14ac:dyDescent="0.3">
      <c r="B174" s="111"/>
      <c r="C174" s="120"/>
      <c r="D174" s="124"/>
      <c r="E174" s="158" t="str">
        <f t="shared" si="3"/>
        <v/>
      </c>
    </row>
    <row r="175" spans="2:5" s="101" customFormat="1" x14ac:dyDescent="0.3">
      <c r="B175" s="110"/>
      <c r="C175" s="122"/>
      <c r="D175" s="124"/>
      <c r="E175" s="158" t="str">
        <f t="shared" si="3"/>
        <v/>
      </c>
    </row>
    <row r="176" spans="2:5" s="101" customFormat="1" x14ac:dyDescent="0.3">
      <c r="B176" s="110"/>
      <c r="C176" s="122"/>
      <c r="D176" s="124"/>
      <c r="E176" s="158" t="str">
        <f t="shared" si="3"/>
        <v/>
      </c>
    </row>
    <row r="177" spans="2:5" s="101" customFormat="1" x14ac:dyDescent="0.3">
      <c r="B177" s="110"/>
      <c r="C177" s="122"/>
      <c r="D177" s="124"/>
      <c r="E177" s="158" t="str">
        <f t="shared" si="3"/>
        <v/>
      </c>
    </row>
    <row r="178" spans="2:5" s="101" customFormat="1" x14ac:dyDescent="0.3">
      <c r="B178" s="110"/>
      <c r="C178" s="122"/>
      <c r="D178" s="124"/>
      <c r="E178" s="158" t="str">
        <f t="shared" si="3"/>
        <v/>
      </c>
    </row>
    <row r="179" spans="2:5" s="101" customFormat="1" x14ac:dyDescent="0.3">
      <c r="B179" s="110"/>
      <c r="C179" s="122"/>
      <c r="D179" s="124"/>
      <c r="E179" s="158" t="str">
        <f t="shared" si="3"/>
        <v/>
      </c>
    </row>
    <row r="180" spans="2:5" s="101" customFormat="1" x14ac:dyDescent="0.3">
      <c r="B180" s="110"/>
      <c r="C180" s="122"/>
      <c r="D180" s="124"/>
      <c r="E180" s="158" t="str">
        <f t="shared" si="3"/>
        <v/>
      </c>
    </row>
    <row r="181" spans="2:5" s="101" customFormat="1" x14ac:dyDescent="0.3">
      <c r="B181" s="110"/>
      <c r="C181" s="122"/>
      <c r="D181" s="124"/>
      <c r="E181" s="158" t="str">
        <f t="shared" si="3"/>
        <v/>
      </c>
    </row>
    <row r="182" spans="2:5" s="101" customFormat="1" x14ac:dyDescent="0.3">
      <c r="B182" s="110"/>
      <c r="C182" s="122"/>
      <c r="D182" s="124"/>
      <c r="E182" s="158" t="str">
        <f t="shared" si="3"/>
        <v/>
      </c>
    </row>
    <row r="183" spans="2:5" s="101" customFormat="1" x14ac:dyDescent="0.3">
      <c r="B183" s="110"/>
      <c r="C183" s="122"/>
      <c r="D183" s="124"/>
      <c r="E183" s="158" t="str">
        <f t="shared" si="3"/>
        <v/>
      </c>
    </row>
    <row r="184" spans="2:5" s="101" customFormat="1" x14ac:dyDescent="0.3">
      <c r="B184" s="110"/>
      <c r="C184" s="122"/>
      <c r="D184" s="124"/>
      <c r="E184" s="158" t="str">
        <f t="shared" si="3"/>
        <v/>
      </c>
    </row>
    <row r="185" spans="2:5" s="101" customFormat="1" x14ac:dyDescent="0.3">
      <c r="B185" s="110"/>
      <c r="C185" s="122"/>
      <c r="D185" s="124"/>
      <c r="E185" s="158" t="str">
        <f t="shared" si="3"/>
        <v/>
      </c>
    </row>
    <row r="186" spans="2:5" s="101" customFormat="1" x14ac:dyDescent="0.3">
      <c r="B186" s="110"/>
      <c r="C186" s="122"/>
      <c r="D186" s="124"/>
      <c r="E186" s="158" t="str">
        <f t="shared" si="3"/>
        <v/>
      </c>
    </row>
    <row r="187" spans="2:5" s="101" customFormat="1" x14ac:dyDescent="0.3">
      <c r="B187" s="110"/>
      <c r="C187" s="122"/>
      <c r="D187" s="124"/>
      <c r="E187" s="158" t="str">
        <f t="shared" si="3"/>
        <v/>
      </c>
    </row>
    <row r="188" spans="2:5" s="101" customFormat="1" x14ac:dyDescent="0.3">
      <c r="B188" s="110"/>
      <c r="C188" s="122"/>
      <c r="D188" s="124"/>
      <c r="E188" s="158" t="str">
        <f t="shared" si="3"/>
        <v/>
      </c>
    </row>
    <row r="189" spans="2:5" s="101" customFormat="1" x14ac:dyDescent="0.3">
      <c r="B189" s="110"/>
      <c r="C189" s="122"/>
      <c r="D189" s="124"/>
      <c r="E189" s="158" t="str">
        <f t="shared" si="3"/>
        <v/>
      </c>
    </row>
    <row r="190" spans="2:5" s="101" customFormat="1" x14ac:dyDescent="0.3">
      <c r="B190" s="111"/>
      <c r="C190" s="120"/>
      <c r="D190" s="124"/>
      <c r="E190" s="158" t="str">
        <f t="shared" si="3"/>
        <v/>
      </c>
    </row>
    <row r="191" spans="2:5" s="101" customFormat="1" x14ac:dyDescent="0.3">
      <c r="B191" s="110"/>
      <c r="C191" s="122"/>
      <c r="D191" s="124"/>
      <c r="E191" s="158" t="str">
        <f t="shared" si="3"/>
        <v/>
      </c>
    </row>
    <row r="192" spans="2:5" s="101" customFormat="1" x14ac:dyDescent="0.3">
      <c r="B192" s="110"/>
      <c r="C192" s="122"/>
      <c r="D192" s="124"/>
      <c r="E192" s="158" t="str">
        <f t="shared" si="3"/>
        <v/>
      </c>
    </row>
    <row r="193" spans="2:5" s="101" customFormat="1" x14ac:dyDescent="0.3">
      <c r="B193" s="110"/>
      <c r="C193" s="122"/>
      <c r="D193" s="124"/>
      <c r="E193" s="158" t="str">
        <f t="shared" si="3"/>
        <v/>
      </c>
    </row>
    <row r="194" spans="2:5" s="101" customFormat="1" x14ac:dyDescent="0.3">
      <c r="B194" s="110"/>
      <c r="C194" s="122"/>
      <c r="D194" s="124"/>
      <c r="E194" s="158" t="str">
        <f t="shared" si="3"/>
        <v/>
      </c>
    </row>
    <row r="195" spans="2:5" s="101" customFormat="1" x14ac:dyDescent="0.3">
      <c r="B195" s="110"/>
      <c r="C195" s="122"/>
      <c r="D195" s="124"/>
      <c r="E195" s="158" t="str">
        <f t="shared" si="3"/>
        <v/>
      </c>
    </row>
    <row r="196" spans="2:5" s="101" customFormat="1" x14ac:dyDescent="0.3">
      <c r="B196" s="110"/>
      <c r="C196" s="122"/>
      <c r="D196" s="124"/>
      <c r="E196" s="158" t="str">
        <f t="shared" si="3"/>
        <v/>
      </c>
    </row>
    <row r="197" spans="2:5" s="101" customFormat="1" x14ac:dyDescent="0.3">
      <c r="B197" s="110"/>
      <c r="C197" s="122"/>
      <c r="D197" s="124"/>
      <c r="E197" s="158" t="str">
        <f t="shared" si="3"/>
        <v/>
      </c>
    </row>
    <row r="198" spans="2:5" s="101" customFormat="1" x14ac:dyDescent="0.3">
      <c r="B198" s="110"/>
      <c r="C198" s="122"/>
      <c r="D198" s="124"/>
      <c r="E198" s="158" t="str">
        <f t="shared" si="3"/>
        <v/>
      </c>
    </row>
    <row r="199" spans="2:5" s="101" customFormat="1" x14ac:dyDescent="0.3">
      <c r="B199" s="110"/>
      <c r="C199" s="122"/>
      <c r="D199" s="124"/>
      <c r="E199" s="158" t="str">
        <f t="shared" si="3"/>
        <v/>
      </c>
    </row>
    <row r="200" spans="2:5" s="101" customFormat="1" x14ac:dyDescent="0.3">
      <c r="B200" s="110"/>
      <c r="C200" s="122"/>
      <c r="D200" s="124"/>
      <c r="E200" s="158" t="str">
        <f t="shared" si="3"/>
        <v/>
      </c>
    </row>
    <row r="201" spans="2:5" s="101" customFormat="1" x14ac:dyDescent="0.3">
      <c r="B201" s="110"/>
      <c r="C201" s="122"/>
      <c r="D201" s="124"/>
      <c r="E201" s="158" t="str">
        <f t="shared" si="3"/>
        <v/>
      </c>
    </row>
    <row r="202" spans="2:5" s="101" customFormat="1" x14ac:dyDescent="0.3">
      <c r="B202" s="110"/>
      <c r="C202" s="122"/>
      <c r="D202" s="124"/>
      <c r="E202" s="158" t="str">
        <f t="shared" si="3"/>
        <v/>
      </c>
    </row>
    <row r="203" spans="2:5" s="101" customFormat="1" x14ac:dyDescent="0.3">
      <c r="B203" s="110"/>
      <c r="C203" s="122"/>
      <c r="D203" s="124"/>
      <c r="E203" s="158" t="str">
        <f t="shared" si="3"/>
        <v/>
      </c>
    </row>
    <row r="204" spans="2:5" s="101" customFormat="1" x14ac:dyDescent="0.3">
      <c r="B204" s="110"/>
      <c r="C204" s="122"/>
      <c r="D204" s="124"/>
      <c r="E204" s="158" t="str">
        <f t="shared" si="3"/>
        <v/>
      </c>
    </row>
    <row r="205" spans="2:5" s="101" customFormat="1" ht="15.5" thickBot="1" x14ac:dyDescent="0.35">
      <c r="B205" s="112"/>
      <c r="C205" s="123"/>
      <c r="D205" s="125"/>
      <c r="E205" s="158" t="str">
        <f t="shared" si="3"/>
        <v/>
      </c>
    </row>
  </sheetData>
  <mergeCells count="1">
    <mergeCell ref="B4: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7"/>
  <sheetViews>
    <sheetView topLeftCell="A39" zoomScaleNormal="100" workbookViewId="0">
      <selection activeCell="A45" sqref="A45"/>
    </sheetView>
  </sheetViews>
  <sheetFormatPr defaultColWidth="9.1796875" defaultRowHeight="15" x14ac:dyDescent="0.3"/>
  <cols>
    <col min="1" max="16384" width="9.1796875" style="42"/>
  </cols>
  <sheetData>
    <row r="2" spans="2:18" x14ac:dyDescent="0.3">
      <c r="B2" s="151" t="s">
        <v>115</v>
      </c>
      <c r="G2" s="23"/>
    </row>
    <row r="3" spans="2:18" ht="8.25" customHeight="1" x14ac:dyDescent="0.3"/>
    <row r="4" spans="2:18" ht="15" customHeight="1" x14ac:dyDescent="0.3">
      <c r="B4" s="186" t="s">
        <v>80</v>
      </c>
      <c r="C4" s="186"/>
      <c r="D4" s="186"/>
      <c r="E4" s="186"/>
      <c r="F4" s="186"/>
      <c r="G4" s="186"/>
      <c r="H4" s="186"/>
      <c r="I4" s="186"/>
      <c r="J4" s="186"/>
      <c r="K4" s="186"/>
      <c r="L4" s="186"/>
      <c r="M4" s="186"/>
      <c r="N4" s="186"/>
      <c r="O4" s="186"/>
      <c r="P4" s="186"/>
      <c r="Q4" s="186"/>
      <c r="R4" s="186"/>
    </row>
    <row r="5" spans="2:18" x14ac:dyDescent="0.3">
      <c r="B5" s="186"/>
      <c r="C5" s="186"/>
      <c r="D5" s="186"/>
      <c r="E5" s="186"/>
      <c r="F5" s="186"/>
      <c r="G5" s="186"/>
      <c r="H5" s="186"/>
      <c r="I5" s="186"/>
      <c r="J5" s="186"/>
      <c r="K5" s="186"/>
      <c r="L5" s="186"/>
      <c r="M5" s="186"/>
      <c r="N5" s="186"/>
      <c r="O5" s="186"/>
      <c r="P5" s="186"/>
      <c r="Q5" s="186"/>
      <c r="R5" s="186"/>
    </row>
    <row r="7" spans="2:18" s="159" customFormat="1" x14ac:dyDescent="0.3">
      <c r="E7" s="160" t="s">
        <v>104</v>
      </c>
    </row>
  </sheetData>
  <mergeCells count="1">
    <mergeCell ref="B4:R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S7"/>
  <sheetViews>
    <sheetView topLeftCell="A39" zoomScaleNormal="100" workbookViewId="0">
      <selection activeCell="A45" sqref="A45"/>
    </sheetView>
  </sheetViews>
  <sheetFormatPr defaultColWidth="9.1796875" defaultRowHeight="15" x14ac:dyDescent="0.3"/>
  <cols>
    <col min="1" max="16384" width="9.1796875" style="42"/>
  </cols>
  <sheetData>
    <row r="2" spans="2:19" x14ac:dyDescent="0.3">
      <c r="B2" s="151" t="s">
        <v>44</v>
      </c>
      <c r="G2" s="23"/>
    </row>
    <row r="3" spans="2:19" ht="15" customHeight="1" x14ac:dyDescent="0.3">
      <c r="B3" s="186" t="s">
        <v>71</v>
      </c>
      <c r="C3" s="186"/>
      <c r="D3" s="186"/>
      <c r="E3" s="186"/>
      <c r="F3" s="186"/>
      <c r="G3" s="186"/>
      <c r="H3" s="186"/>
      <c r="I3" s="186"/>
      <c r="J3" s="186"/>
      <c r="K3" s="186"/>
      <c r="L3" s="186"/>
      <c r="M3" s="186"/>
      <c r="N3" s="186"/>
      <c r="O3" s="186"/>
      <c r="P3" s="186"/>
      <c r="Q3" s="186"/>
      <c r="R3" s="186"/>
      <c r="S3" s="186"/>
    </row>
    <row r="4" spans="2:19" x14ac:dyDescent="0.3">
      <c r="B4" s="186"/>
      <c r="C4" s="186"/>
      <c r="D4" s="186"/>
      <c r="E4" s="186"/>
      <c r="F4" s="186"/>
      <c r="G4" s="186"/>
      <c r="H4" s="186"/>
      <c r="I4" s="186"/>
      <c r="J4" s="186"/>
      <c r="K4" s="186"/>
      <c r="L4" s="186"/>
      <c r="M4" s="186"/>
      <c r="N4" s="186"/>
      <c r="O4" s="186"/>
      <c r="P4" s="186"/>
      <c r="Q4" s="186"/>
      <c r="R4" s="186"/>
      <c r="S4" s="186"/>
    </row>
    <row r="7" spans="2:19" s="159" customFormat="1" x14ac:dyDescent="0.3">
      <c r="J7" s="160" t="s">
        <v>72</v>
      </c>
    </row>
  </sheetData>
  <mergeCells count="1">
    <mergeCell ref="B3:S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T8"/>
  <sheetViews>
    <sheetView topLeftCell="A39" zoomScaleNormal="100" workbookViewId="0">
      <selection activeCell="A46" sqref="A46"/>
    </sheetView>
  </sheetViews>
  <sheetFormatPr defaultColWidth="9.1796875" defaultRowHeight="15" x14ac:dyDescent="0.3"/>
  <cols>
    <col min="1" max="16384" width="9.1796875" style="42"/>
  </cols>
  <sheetData>
    <row r="2" spans="2:20" x14ac:dyDescent="0.3">
      <c r="B2" s="151" t="s">
        <v>116</v>
      </c>
      <c r="G2" s="23"/>
    </row>
    <row r="4" spans="2:20" ht="15" customHeight="1" x14ac:dyDescent="0.3">
      <c r="B4" s="186" t="s">
        <v>73</v>
      </c>
      <c r="C4" s="186"/>
      <c r="D4" s="186"/>
      <c r="E4" s="186"/>
      <c r="F4" s="186"/>
      <c r="G4" s="186"/>
      <c r="H4" s="186"/>
      <c r="I4" s="186"/>
      <c r="J4" s="186"/>
      <c r="K4" s="186"/>
      <c r="L4" s="186"/>
      <c r="M4" s="186"/>
      <c r="N4" s="186"/>
      <c r="O4" s="186"/>
      <c r="P4" s="186"/>
      <c r="Q4" s="186"/>
      <c r="R4" s="186"/>
      <c r="S4" s="186"/>
      <c r="T4" s="186"/>
    </row>
    <row r="5" spans="2:20" x14ac:dyDescent="0.3">
      <c r="B5" s="186"/>
      <c r="C5" s="186"/>
      <c r="D5" s="186"/>
      <c r="E5" s="186"/>
      <c r="F5" s="186"/>
      <c r="G5" s="186"/>
      <c r="H5" s="186"/>
      <c r="I5" s="186"/>
      <c r="J5" s="186"/>
      <c r="K5" s="186"/>
      <c r="L5" s="186"/>
      <c r="M5" s="186"/>
      <c r="N5" s="186"/>
      <c r="O5" s="186"/>
      <c r="P5" s="186"/>
      <c r="Q5" s="186"/>
      <c r="R5" s="186"/>
      <c r="S5" s="186"/>
      <c r="T5" s="186"/>
    </row>
    <row r="6" spans="2:20" x14ac:dyDescent="0.3">
      <c r="B6" s="186"/>
      <c r="C6" s="186"/>
      <c r="D6" s="186"/>
      <c r="E6" s="186"/>
      <c r="F6" s="186"/>
      <c r="G6" s="186"/>
      <c r="H6" s="186"/>
      <c r="I6" s="186"/>
      <c r="J6" s="186"/>
      <c r="K6" s="186"/>
      <c r="L6" s="186"/>
      <c r="M6" s="186"/>
      <c r="N6" s="186"/>
      <c r="O6" s="186"/>
      <c r="P6" s="186"/>
      <c r="Q6" s="186"/>
      <c r="R6" s="186"/>
      <c r="S6" s="186"/>
      <c r="T6" s="186"/>
    </row>
    <row r="8" spans="2:20" s="159" customFormat="1" x14ac:dyDescent="0.3">
      <c r="G8" s="160" t="s">
        <v>69</v>
      </c>
    </row>
  </sheetData>
  <mergeCells count="1">
    <mergeCell ref="B4:T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S8"/>
  <sheetViews>
    <sheetView topLeftCell="A39" zoomScaleNormal="100" workbookViewId="0">
      <selection activeCell="A40" sqref="A40"/>
    </sheetView>
  </sheetViews>
  <sheetFormatPr defaultColWidth="9.1796875" defaultRowHeight="15" x14ac:dyDescent="0.3"/>
  <cols>
    <col min="1" max="16384" width="9.1796875" style="42"/>
  </cols>
  <sheetData>
    <row r="2" spans="2:19" s="161" customFormat="1" x14ac:dyDescent="0.3">
      <c r="B2" s="151" t="s">
        <v>117</v>
      </c>
      <c r="G2" s="151"/>
    </row>
    <row r="4" spans="2:19" ht="15" customHeight="1" x14ac:dyDescent="0.3">
      <c r="B4" s="186" t="s">
        <v>74</v>
      </c>
      <c r="C4" s="186"/>
      <c r="D4" s="186"/>
      <c r="E4" s="186"/>
      <c r="F4" s="186"/>
      <c r="G4" s="186"/>
      <c r="H4" s="186"/>
      <c r="I4" s="186"/>
      <c r="J4" s="186"/>
      <c r="K4" s="186"/>
      <c r="L4" s="186"/>
      <c r="M4" s="186"/>
      <c r="N4" s="186"/>
      <c r="O4" s="186"/>
      <c r="P4" s="186"/>
      <c r="Q4" s="186"/>
      <c r="R4" s="186"/>
      <c r="S4" s="186"/>
    </row>
    <row r="5" spans="2:19" x14ac:dyDescent="0.3">
      <c r="B5" s="186"/>
      <c r="C5" s="186"/>
      <c r="D5" s="186"/>
      <c r="E5" s="186"/>
      <c r="F5" s="186"/>
      <c r="G5" s="186"/>
      <c r="H5" s="186"/>
      <c r="I5" s="186"/>
      <c r="J5" s="186"/>
      <c r="K5" s="186"/>
      <c r="L5" s="186"/>
      <c r="M5" s="186"/>
      <c r="N5" s="186"/>
      <c r="O5" s="186"/>
      <c r="P5" s="186"/>
      <c r="Q5" s="186"/>
      <c r="R5" s="186"/>
      <c r="S5" s="186"/>
    </row>
    <row r="8" spans="2:19" s="159" customFormat="1" x14ac:dyDescent="0.3">
      <c r="I8" s="160" t="s">
        <v>70</v>
      </c>
    </row>
  </sheetData>
  <mergeCells count="1">
    <mergeCell ref="B4:S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62"/>
  <sheetViews>
    <sheetView topLeftCell="A5" zoomScaleNormal="100" workbookViewId="0">
      <selection activeCell="D12" sqref="D12:E27"/>
    </sheetView>
  </sheetViews>
  <sheetFormatPr defaultColWidth="9.1796875" defaultRowHeight="15" x14ac:dyDescent="0.3"/>
  <cols>
    <col min="1" max="1" width="5" style="49" customWidth="1"/>
    <col min="2" max="2" width="21.1796875" style="49" customWidth="1"/>
    <col min="3" max="3" width="36.1796875" style="49" customWidth="1"/>
    <col min="4" max="4" width="23.453125" style="49" customWidth="1"/>
    <col min="5" max="5" width="24.453125" style="49" customWidth="1"/>
    <col min="6" max="7" width="25" style="49" bestFit="1" customWidth="1"/>
    <col min="8" max="8" width="21.54296875" style="49" customWidth="1"/>
    <col min="9" max="9" width="27.453125" style="49" customWidth="1"/>
    <col min="10" max="10" width="12.26953125" style="49" customWidth="1"/>
    <col min="11" max="16384" width="9.1796875" style="49"/>
  </cols>
  <sheetData>
    <row r="1" spans="2:14" s="43" customFormat="1" x14ac:dyDescent="0.3"/>
    <row r="2" spans="2:14" s="43" customFormat="1" x14ac:dyDescent="0.3">
      <c r="B2" s="162" t="s">
        <v>118</v>
      </c>
      <c r="C2" s="138"/>
      <c r="D2" s="139"/>
    </row>
    <row r="3" spans="2:14" s="43" customFormat="1" x14ac:dyDescent="0.3">
      <c r="C3" s="23"/>
    </row>
    <row r="4" spans="2:14" s="128" customFormat="1" ht="29.25" customHeight="1" x14ac:dyDescent="0.3">
      <c r="B4" s="189" t="s">
        <v>105</v>
      </c>
      <c r="C4" s="189"/>
      <c r="D4" s="189"/>
      <c r="E4" s="189"/>
      <c r="F4" s="189"/>
      <c r="G4" s="189"/>
      <c r="H4" s="126"/>
      <c r="I4" s="126"/>
      <c r="J4" s="126"/>
      <c r="K4" s="126"/>
      <c r="L4" s="126"/>
      <c r="M4" s="126"/>
      <c r="N4" s="127"/>
    </row>
    <row r="5" spans="2:14" s="128" customFormat="1" ht="13.5" x14ac:dyDescent="0.3">
      <c r="B5" s="190" t="s">
        <v>58</v>
      </c>
      <c r="C5" s="190"/>
      <c r="D5" s="190"/>
      <c r="E5" s="190"/>
      <c r="F5" s="190"/>
      <c r="G5" s="190"/>
      <c r="H5" s="190"/>
      <c r="I5" s="190"/>
      <c r="J5" s="190"/>
      <c r="K5" s="190"/>
      <c r="L5" s="190"/>
      <c r="M5" s="190"/>
      <c r="N5" s="190"/>
    </row>
    <row r="6" spans="2:14" s="128" customFormat="1" ht="13.5" x14ac:dyDescent="0.3">
      <c r="B6" s="190" t="s">
        <v>53</v>
      </c>
      <c r="C6" s="190"/>
      <c r="D6" s="190"/>
      <c r="E6" s="190"/>
      <c r="F6" s="190"/>
      <c r="G6" s="190"/>
      <c r="H6" s="190"/>
      <c r="I6" s="190"/>
      <c r="J6" s="190"/>
      <c r="K6" s="190"/>
      <c r="L6" s="190"/>
      <c r="M6" s="190"/>
      <c r="N6" s="190"/>
    </row>
    <row r="7" spans="2:14" s="128" customFormat="1" ht="13.5" x14ac:dyDescent="0.3">
      <c r="B7" s="191" t="s">
        <v>54</v>
      </c>
      <c r="C7" s="191"/>
      <c r="D7" s="191"/>
      <c r="E7" s="191"/>
      <c r="F7" s="191"/>
      <c r="G7" s="191"/>
      <c r="H7" s="191"/>
      <c r="I7" s="191"/>
      <c r="J7" s="191"/>
      <c r="K7" s="191"/>
      <c r="L7" s="191"/>
      <c r="M7" s="191"/>
      <c r="N7" s="191"/>
    </row>
    <row r="8" spans="2:14" s="128" customFormat="1" ht="13.5" x14ac:dyDescent="0.3">
      <c r="B8" s="190" t="s">
        <v>55</v>
      </c>
      <c r="C8" s="190"/>
      <c r="D8" s="190"/>
      <c r="E8" s="190"/>
      <c r="F8" s="190"/>
      <c r="G8" s="190"/>
      <c r="H8" s="190"/>
      <c r="I8" s="190"/>
      <c r="J8" s="190"/>
      <c r="K8" s="190"/>
      <c r="L8" s="190"/>
      <c r="M8" s="190"/>
      <c r="N8" s="190"/>
    </row>
    <row r="9" spans="2:14" s="128" customFormat="1" ht="13.5" x14ac:dyDescent="0.3">
      <c r="B9" s="190" t="s">
        <v>68</v>
      </c>
      <c r="C9" s="190"/>
      <c r="D9" s="190"/>
      <c r="E9" s="190"/>
      <c r="F9" s="190"/>
      <c r="G9" s="190"/>
      <c r="H9" s="190"/>
      <c r="I9" s="190"/>
      <c r="J9" s="190"/>
      <c r="K9" s="190"/>
      <c r="L9" s="190"/>
      <c r="M9" s="190"/>
      <c r="N9" s="190"/>
    </row>
    <row r="10" spans="2:14" s="43" customFormat="1" ht="45" customHeight="1" thickBot="1" x14ac:dyDescent="0.35">
      <c r="B10" s="44"/>
      <c r="C10" s="44"/>
    </row>
    <row r="11" spans="2:14" s="137" customFormat="1" ht="17.5" x14ac:dyDescent="0.35">
      <c r="B11" s="136" t="s">
        <v>110</v>
      </c>
      <c r="C11" s="136" t="s">
        <v>106</v>
      </c>
      <c r="F11" s="136" t="s">
        <v>107</v>
      </c>
      <c r="G11" s="136" t="s">
        <v>108</v>
      </c>
      <c r="H11" s="136" t="s">
        <v>109</v>
      </c>
    </row>
    <row r="12" spans="2:14" s="43" customFormat="1" ht="45" customHeight="1" thickBot="1" x14ac:dyDescent="0.35">
      <c r="B12" s="78" t="s">
        <v>37</v>
      </c>
      <c r="C12" s="78" t="s">
        <v>50</v>
      </c>
      <c r="D12" s="152" t="s">
        <v>51</v>
      </c>
      <c r="E12" s="152" t="s">
        <v>52</v>
      </c>
      <c r="F12" s="78" t="s">
        <v>111</v>
      </c>
      <c r="G12" s="78" t="s">
        <v>112</v>
      </c>
      <c r="H12" s="78" t="s">
        <v>113</v>
      </c>
      <c r="I12" s="102" t="s">
        <v>2</v>
      </c>
    </row>
    <row r="13" spans="2:14" s="43" customFormat="1" ht="15.5" thickTop="1" x14ac:dyDescent="0.3">
      <c r="B13" s="140" t="s">
        <v>1</v>
      </c>
      <c r="C13" s="140" t="s">
        <v>23</v>
      </c>
      <c r="D13" s="163">
        <f>VLOOKUP(C13,Sheet1!$A$1:$B$7,2,FALSE)</f>
        <v>0.24</v>
      </c>
      <c r="E13" s="164">
        <f t="array" ref="E13">INDEX(Sheet2!$A$3:$C$79,MATCH(1,(Sheet2!$A$3:$A$79='Composition analysis tool'!B13)*(Sheet2!$B$3:$B$79='Composition analysis tool'!C13),0),3)</f>
        <v>0.27700000000000002</v>
      </c>
      <c r="F13" s="143">
        <v>0.9</v>
      </c>
      <c r="G13" s="143">
        <v>1</v>
      </c>
      <c r="H13" s="144">
        <v>4</v>
      </c>
      <c r="I13" s="141">
        <f>D13*E13*F13*G13*H13</f>
        <v>0.23932799999999999</v>
      </c>
    </row>
    <row r="14" spans="2:14" s="43" customFormat="1" x14ac:dyDescent="0.3">
      <c r="B14" s="140"/>
      <c r="C14" s="140"/>
      <c r="D14" s="163" t="e">
        <f>VLOOKUP(C14,Sheet1!$A$1:$B$7,2,FALSE)</f>
        <v>#N/A</v>
      </c>
      <c r="E14" s="164" t="e">
        <f t="array" ref="E14">INDEX(Sheet2!$A$3:$C$79,MATCH(1,(Sheet2!$A$3:$A$79='Composition analysis tool'!B14)*(Sheet2!$B$3:$B$79='Composition analysis tool'!C14),0),3)</f>
        <v>#N/A</v>
      </c>
      <c r="F14" s="143"/>
      <c r="G14" s="143"/>
      <c r="H14" s="144"/>
      <c r="I14" s="141" t="e">
        <f t="shared" ref="I14:I27" si="0">D14*E14*F14*G14*H14</f>
        <v>#N/A</v>
      </c>
    </row>
    <row r="15" spans="2:14" s="43" customFormat="1" x14ac:dyDescent="0.3">
      <c r="B15" s="140"/>
      <c r="C15" s="140"/>
      <c r="D15" s="163" t="e">
        <f>VLOOKUP(C15,Sheet1!$A$1:$B$7,2,FALSE)</f>
        <v>#N/A</v>
      </c>
      <c r="E15" s="164" t="e">
        <f t="array" ref="E15">INDEX(Sheet2!$A$3:$C$79,MATCH(1,(Sheet2!$A$3:$A$79='Composition analysis tool'!B15)*(Sheet2!$B$3:$B$79='Composition analysis tool'!C15),0),3)</f>
        <v>#N/A</v>
      </c>
      <c r="F15" s="143"/>
      <c r="G15" s="143"/>
      <c r="H15" s="144"/>
      <c r="I15" s="141" t="e">
        <f t="shared" si="0"/>
        <v>#N/A</v>
      </c>
    </row>
    <row r="16" spans="2:14" s="43" customFormat="1" x14ac:dyDescent="0.3">
      <c r="B16" s="140"/>
      <c r="C16" s="140"/>
      <c r="D16" s="163" t="e">
        <f>VLOOKUP(C16,Sheet1!$A$1:$B$7,2,FALSE)</f>
        <v>#N/A</v>
      </c>
      <c r="E16" s="164" t="e">
        <f t="array" ref="E16">INDEX(Sheet2!$A$3:$C$79,MATCH(1,(Sheet2!$A$3:$A$79='Composition analysis tool'!B16)*(Sheet2!$B$3:$B$79='Composition analysis tool'!C16),0),3)</f>
        <v>#N/A</v>
      </c>
      <c r="F16" s="143"/>
      <c r="G16" s="143"/>
      <c r="H16" s="144"/>
      <c r="I16" s="141" t="e">
        <f t="shared" si="0"/>
        <v>#N/A</v>
      </c>
    </row>
    <row r="17" spans="2:10" s="43" customFormat="1" x14ac:dyDescent="0.3">
      <c r="B17" s="140"/>
      <c r="C17" s="140"/>
      <c r="D17" s="163" t="e">
        <f>VLOOKUP(C17,Sheet1!$A$1:$B$7,2,FALSE)</f>
        <v>#N/A</v>
      </c>
      <c r="E17" s="164" t="e">
        <f t="array" ref="E17">INDEX(Sheet2!$A$3:$C$79,MATCH(1,(Sheet2!$A$3:$A$79='Composition analysis tool'!B17)*(Sheet2!$B$3:$B$79='Composition analysis tool'!C17),0),3)</f>
        <v>#N/A</v>
      </c>
      <c r="F17" s="143"/>
      <c r="G17" s="143"/>
      <c r="H17" s="144"/>
      <c r="I17" s="141" t="e">
        <f t="shared" si="0"/>
        <v>#N/A</v>
      </c>
    </row>
    <row r="18" spans="2:10" s="43" customFormat="1" x14ac:dyDescent="0.3">
      <c r="B18" s="140"/>
      <c r="C18" s="140"/>
      <c r="D18" s="163" t="e">
        <f>VLOOKUP(C18,Sheet1!$A$1:$B$7,2,FALSE)</f>
        <v>#N/A</v>
      </c>
      <c r="E18" s="164" t="e">
        <f t="array" ref="E18">INDEX(Sheet2!$A$3:$C$79,MATCH(1,(Sheet2!$A$3:$A$79='Composition analysis tool'!B18)*(Sheet2!$B$3:$B$79='Composition analysis tool'!C18),0),3)</f>
        <v>#N/A</v>
      </c>
      <c r="F18" s="143"/>
      <c r="G18" s="143"/>
      <c r="H18" s="144"/>
      <c r="I18" s="141" t="e">
        <f t="shared" si="0"/>
        <v>#N/A</v>
      </c>
    </row>
    <row r="19" spans="2:10" s="43" customFormat="1" x14ac:dyDescent="0.3">
      <c r="B19" s="140"/>
      <c r="C19" s="140"/>
      <c r="D19" s="163" t="e">
        <f>VLOOKUP(C19,Sheet1!$A$1:$B$7,2,FALSE)</f>
        <v>#N/A</v>
      </c>
      <c r="E19" s="164" t="e">
        <f t="array" ref="E19">INDEX(Sheet2!$A$3:$C$79,MATCH(1,(Sheet2!$A$3:$A$79='Composition analysis tool'!B19)*(Sheet2!$B$3:$B$79='Composition analysis tool'!C19),0),3)</f>
        <v>#N/A</v>
      </c>
      <c r="F19" s="143"/>
      <c r="G19" s="143"/>
      <c r="H19" s="144"/>
      <c r="I19" s="141" t="e">
        <f t="shared" si="0"/>
        <v>#N/A</v>
      </c>
    </row>
    <row r="20" spans="2:10" s="43" customFormat="1" x14ac:dyDescent="0.3">
      <c r="B20" s="140"/>
      <c r="C20" s="140"/>
      <c r="D20" s="163" t="e">
        <f>VLOOKUP(C20,Sheet1!$A$1:$B$7,2,FALSE)</f>
        <v>#N/A</v>
      </c>
      <c r="E20" s="164" t="e">
        <f t="array" ref="E20">INDEX(Sheet2!$A$3:$C$79,MATCH(1,(Sheet2!$A$3:$A$79='Composition analysis tool'!B20)*(Sheet2!$B$3:$B$79='Composition analysis tool'!C20),0),3)</f>
        <v>#N/A</v>
      </c>
      <c r="F20" s="143"/>
      <c r="G20" s="143"/>
      <c r="H20" s="144"/>
      <c r="I20" s="141" t="e">
        <f t="shared" si="0"/>
        <v>#N/A</v>
      </c>
    </row>
    <row r="21" spans="2:10" s="43" customFormat="1" x14ac:dyDescent="0.3">
      <c r="B21" s="140"/>
      <c r="C21" s="140"/>
      <c r="D21" s="163" t="e">
        <f>VLOOKUP(C21,Sheet1!$A$1:$B$7,2,FALSE)</f>
        <v>#N/A</v>
      </c>
      <c r="E21" s="164" t="e">
        <f t="array" ref="E21">INDEX(Sheet2!$A$3:$C$79,MATCH(1,(Sheet2!$A$3:$A$79='Composition analysis tool'!B21)*(Sheet2!$B$3:$B$79='Composition analysis tool'!C21),0),3)</f>
        <v>#N/A</v>
      </c>
      <c r="F21" s="143"/>
      <c r="G21" s="143"/>
      <c r="H21" s="144"/>
      <c r="I21" s="141" t="e">
        <f t="shared" si="0"/>
        <v>#N/A</v>
      </c>
    </row>
    <row r="22" spans="2:10" s="43" customFormat="1" x14ac:dyDescent="0.3">
      <c r="B22" s="140"/>
      <c r="C22" s="140"/>
      <c r="D22" s="163" t="e">
        <f>VLOOKUP(C22,Sheet1!$A$1:$B$7,2,FALSE)</f>
        <v>#N/A</v>
      </c>
      <c r="E22" s="164" t="e">
        <f t="array" ref="E22">INDEX(Sheet2!$A$3:$C$79,MATCH(1,(Sheet2!$A$3:$A$79='Composition analysis tool'!B22)*(Sheet2!$B$3:$B$79='Composition analysis tool'!C22),0),3)</f>
        <v>#N/A</v>
      </c>
      <c r="F22" s="143"/>
      <c r="G22" s="143"/>
      <c r="H22" s="144"/>
      <c r="I22" s="141" t="e">
        <f t="shared" si="0"/>
        <v>#N/A</v>
      </c>
    </row>
    <row r="23" spans="2:10" s="43" customFormat="1" x14ac:dyDescent="0.3">
      <c r="B23" s="140"/>
      <c r="C23" s="140"/>
      <c r="D23" s="163" t="e">
        <f>VLOOKUP(C23,Sheet1!$A$1:$B$7,2,FALSE)</f>
        <v>#N/A</v>
      </c>
      <c r="E23" s="164" t="e">
        <f t="array" ref="E23">INDEX(Sheet2!$A$3:$C$79,MATCH(1,(Sheet2!$A$3:$A$79='Composition analysis tool'!B23)*(Sheet2!$B$3:$B$79='Composition analysis tool'!C23),0),3)</f>
        <v>#N/A</v>
      </c>
      <c r="F23" s="143"/>
      <c r="G23" s="143"/>
      <c r="H23" s="144"/>
      <c r="I23" s="141" t="e">
        <f t="shared" si="0"/>
        <v>#N/A</v>
      </c>
    </row>
    <row r="24" spans="2:10" s="43" customFormat="1" x14ac:dyDescent="0.3">
      <c r="B24" s="140"/>
      <c r="C24" s="140"/>
      <c r="D24" s="163" t="e">
        <f>VLOOKUP(C24,Sheet1!$A$1:$B$7,2,FALSE)</f>
        <v>#N/A</v>
      </c>
      <c r="E24" s="164" t="e">
        <f t="array" ref="E24">INDEX(Sheet2!$A$3:$C$79,MATCH(1,(Sheet2!$A$3:$A$79='Composition analysis tool'!B24)*(Sheet2!$B$3:$B$79='Composition analysis tool'!C24),0),3)</f>
        <v>#N/A</v>
      </c>
      <c r="F24" s="143"/>
      <c r="G24" s="143"/>
      <c r="H24" s="144"/>
      <c r="I24" s="141" t="e">
        <f t="shared" si="0"/>
        <v>#N/A</v>
      </c>
    </row>
    <row r="25" spans="2:10" s="43" customFormat="1" x14ac:dyDescent="0.3">
      <c r="B25" s="140"/>
      <c r="C25" s="140"/>
      <c r="D25" s="163" t="e">
        <f>VLOOKUP(C25,Sheet1!$A$1:$B$7,2,FALSE)</f>
        <v>#N/A</v>
      </c>
      <c r="E25" s="164" t="e">
        <f t="array" ref="E25">INDEX(Sheet2!$A$3:$C$79,MATCH(1,(Sheet2!$A$3:$A$79='Composition analysis tool'!B25)*(Sheet2!$B$3:$B$79='Composition analysis tool'!C25),0),3)</f>
        <v>#N/A</v>
      </c>
      <c r="F25" s="143"/>
      <c r="G25" s="143"/>
      <c r="H25" s="144"/>
      <c r="I25" s="141" t="e">
        <f t="shared" si="0"/>
        <v>#N/A</v>
      </c>
    </row>
    <row r="26" spans="2:10" s="43" customFormat="1" x14ac:dyDescent="0.3">
      <c r="B26" s="140"/>
      <c r="C26" s="140"/>
      <c r="D26" s="163" t="e">
        <f>VLOOKUP(C26,Sheet1!$A$1:$B$7,2,FALSE)</f>
        <v>#N/A</v>
      </c>
      <c r="E26" s="164" t="e">
        <f t="array" ref="E26">INDEX(Sheet2!$A$3:$C$79,MATCH(1,(Sheet2!$A$3:$A$79='Composition analysis tool'!B26)*(Sheet2!$B$3:$B$79='Composition analysis tool'!C26),0),3)</f>
        <v>#N/A</v>
      </c>
      <c r="F26" s="143"/>
      <c r="G26" s="143"/>
      <c r="H26" s="144"/>
      <c r="I26" s="141" t="e">
        <f t="shared" si="0"/>
        <v>#N/A</v>
      </c>
    </row>
    <row r="27" spans="2:10" s="43" customFormat="1" ht="15.5" thickBot="1" x14ac:dyDescent="0.35">
      <c r="B27" s="142"/>
      <c r="C27" s="142"/>
      <c r="D27" s="163" t="e">
        <f>VLOOKUP(C27,Sheet1!$A$1:$B$7,2,FALSE)</f>
        <v>#N/A</v>
      </c>
      <c r="E27" s="164" t="e">
        <f t="array" ref="E27">INDEX(Sheet2!$A$3:$C$79,MATCH(1,(Sheet2!$A$3:$A$79='Composition analysis tool'!B27)*(Sheet2!$B$3:$B$79='Composition analysis tool'!C27),0),3)</f>
        <v>#N/A</v>
      </c>
      <c r="F27" s="145"/>
      <c r="G27" s="145"/>
      <c r="H27" s="146"/>
      <c r="I27" s="141" t="e">
        <f t="shared" si="0"/>
        <v>#N/A</v>
      </c>
    </row>
    <row r="28" spans="2:10" s="43" customFormat="1" ht="16.5" customHeight="1" x14ac:dyDescent="0.3">
      <c r="B28" s="45"/>
      <c r="C28" s="45"/>
      <c r="D28" s="46"/>
      <c r="E28" s="46"/>
      <c r="F28" s="47"/>
      <c r="G28" s="47"/>
      <c r="H28" s="48"/>
      <c r="I28" s="46"/>
    </row>
    <row r="29" spans="2:10" s="43" customFormat="1" ht="16.5" customHeight="1" x14ac:dyDescent="0.3">
      <c r="B29" s="52"/>
      <c r="C29" s="52"/>
      <c r="D29" s="53"/>
      <c r="E29" s="53"/>
      <c r="F29" s="54"/>
      <c r="G29" s="54"/>
      <c r="H29" s="55"/>
      <c r="I29" s="53"/>
    </row>
    <row r="30" spans="2:10" x14ac:dyDescent="0.3">
      <c r="B30" s="56"/>
      <c r="C30" s="57"/>
      <c r="D30" s="57"/>
      <c r="E30" s="57"/>
      <c r="F30" s="57"/>
      <c r="G30" s="57"/>
      <c r="H30" s="57"/>
      <c r="I30" s="57"/>
    </row>
    <row r="31" spans="2:10" x14ac:dyDescent="0.3">
      <c r="B31" s="58" t="s">
        <v>16</v>
      </c>
      <c r="C31" s="58"/>
      <c r="D31" s="58"/>
      <c r="E31" s="58"/>
      <c r="F31" s="58"/>
      <c r="G31" s="58"/>
      <c r="H31" s="58"/>
      <c r="I31" s="58"/>
    </row>
    <row r="32" spans="2:10" ht="38.25" customHeight="1" x14ac:dyDescent="0.3">
      <c r="B32" s="187" t="s">
        <v>0</v>
      </c>
      <c r="C32" s="187" t="s">
        <v>88</v>
      </c>
      <c r="D32" s="187"/>
      <c r="E32" s="187"/>
      <c r="F32" s="59"/>
      <c r="G32" s="59"/>
      <c r="H32" s="59"/>
      <c r="I32" s="59"/>
      <c r="J32" s="51"/>
    </row>
    <row r="33" spans="2:14" ht="36" customHeight="1" x14ac:dyDescent="0.3">
      <c r="B33" s="187"/>
      <c r="C33" s="60" t="s">
        <v>20</v>
      </c>
      <c r="D33" s="60" t="s">
        <v>10</v>
      </c>
      <c r="E33" s="60" t="s">
        <v>11</v>
      </c>
      <c r="F33" s="59"/>
      <c r="G33" s="59"/>
      <c r="H33" s="59"/>
      <c r="I33" s="59"/>
      <c r="J33" s="51"/>
      <c r="M33" s="50"/>
      <c r="N33" s="50"/>
    </row>
    <row r="34" spans="2:14" ht="29.25" customHeight="1" x14ac:dyDescent="0.3">
      <c r="B34" s="61" t="s">
        <v>12</v>
      </c>
      <c r="C34" s="62">
        <v>8.8999999999999996E-2</v>
      </c>
      <c r="D34" s="63">
        <v>8.3000000000000004E-2</v>
      </c>
      <c r="E34" s="63">
        <v>8.1000000000000003E-2</v>
      </c>
      <c r="F34" s="59"/>
      <c r="G34" s="59"/>
      <c r="H34" s="59"/>
      <c r="I34" s="59"/>
      <c r="J34" s="51"/>
    </row>
    <row r="35" spans="2:14" ht="29.25" customHeight="1" x14ac:dyDescent="0.3">
      <c r="B35" s="61" t="s">
        <v>13</v>
      </c>
      <c r="C35" s="62">
        <v>0.04</v>
      </c>
      <c r="D35" s="63">
        <v>0.03</v>
      </c>
      <c r="E35" s="63">
        <v>0.03</v>
      </c>
      <c r="F35" s="59"/>
      <c r="G35" s="59"/>
      <c r="H35" s="59"/>
      <c r="I35" s="59"/>
      <c r="J35" s="51"/>
    </row>
    <row r="36" spans="2:14" ht="29.25" customHeight="1" x14ac:dyDescent="0.3">
      <c r="B36" s="61" t="s">
        <v>14</v>
      </c>
      <c r="C36" s="62">
        <v>7.0000000000000007E-2</v>
      </c>
      <c r="D36" s="63">
        <v>6.2E-2</v>
      </c>
      <c r="E36" s="63">
        <v>6.2E-2</v>
      </c>
      <c r="F36" s="59"/>
      <c r="G36" s="59"/>
      <c r="H36" s="59"/>
      <c r="I36" s="59"/>
      <c r="J36" s="51"/>
    </row>
    <row r="37" spans="2:14" ht="29.25" customHeight="1" x14ac:dyDescent="0.3">
      <c r="B37" s="61" t="s">
        <v>15</v>
      </c>
      <c r="C37" s="62">
        <v>0.09</v>
      </c>
      <c r="D37" s="63">
        <v>8.4000000000000005E-2</v>
      </c>
      <c r="E37" s="63">
        <v>8.4000000000000005E-2</v>
      </c>
      <c r="F37" s="59"/>
      <c r="G37" s="59"/>
      <c r="H37" s="59"/>
      <c r="I37" s="59"/>
      <c r="J37" s="51"/>
    </row>
    <row r="38" spans="2:14" ht="29.25" customHeight="1" x14ac:dyDescent="0.3">
      <c r="B38" s="61" t="s">
        <v>3</v>
      </c>
      <c r="C38" s="62">
        <v>0.29399999999999998</v>
      </c>
      <c r="D38" s="63">
        <v>0.29399999999999998</v>
      </c>
      <c r="E38" s="63">
        <v>0.29399999999999998</v>
      </c>
      <c r="F38" s="59"/>
      <c r="G38" s="59"/>
      <c r="H38" s="59"/>
      <c r="I38" s="59"/>
      <c r="J38" s="51"/>
    </row>
    <row r="39" spans="2:14" ht="29.25" customHeight="1" x14ac:dyDescent="0.3">
      <c r="B39" s="61" t="s">
        <v>7</v>
      </c>
      <c r="C39" s="62">
        <v>0.06</v>
      </c>
      <c r="D39" s="63">
        <v>0.06</v>
      </c>
      <c r="E39" s="63">
        <v>0.06</v>
      </c>
      <c r="F39" s="59"/>
      <c r="G39" s="59"/>
      <c r="H39" s="59"/>
      <c r="I39" s="59"/>
      <c r="J39" s="51"/>
    </row>
    <row r="40" spans="2:14" ht="29.25" customHeight="1" x14ac:dyDescent="0.3">
      <c r="B40" s="61" t="s">
        <v>17</v>
      </c>
      <c r="C40" s="63">
        <v>7.0000000000000007E-2</v>
      </c>
      <c r="D40" s="63">
        <v>7.0000000000000007E-2</v>
      </c>
      <c r="E40" s="63">
        <v>7.0000000000000007E-2</v>
      </c>
      <c r="F40" s="59"/>
      <c r="G40" s="59"/>
      <c r="H40" s="59"/>
      <c r="I40" s="59"/>
      <c r="J40" s="51"/>
    </row>
    <row r="41" spans="2:14" ht="29.25" customHeight="1" x14ac:dyDescent="0.3">
      <c r="B41" s="61" t="s">
        <v>8</v>
      </c>
      <c r="C41" s="63">
        <v>2.1999999999999999E-2</v>
      </c>
      <c r="D41" s="63">
        <v>2.1000000000000001E-2</v>
      </c>
      <c r="E41" s="63">
        <v>2.1000000000000001E-2</v>
      </c>
      <c r="F41" s="59"/>
      <c r="G41" s="59"/>
      <c r="H41" s="59"/>
      <c r="I41" s="59"/>
      <c r="J41" s="51"/>
    </row>
    <row r="42" spans="2:14" ht="29.25" customHeight="1" x14ac:dyDescent="0.3">
      <c r="B42" s="61" t="s">
        <v>19</v>
      </c>
      <c r="C42" s="63">
        <v>4.1000000000000002E-2</v>
      </c>
      <c r="D42" s="63">
        <v>3.1E-2</v>
      </c>
      <c r="E42" s="63">
        <v>5.8000000000000003E-2</v>
      </c>
      <c r="F42" s="59"/>
      <c r="G42" s="59"/>
      <c r="H42" s="59"/>
      <c r="I42" s="59"/>
      <c r="J42" s="51"/>
    </row>
    <row r="43" spans="2:14" ht="29.25" customHeight="1" x14ac:dyDescent="0.3">
      <c r="B43" s="61" t="s">
        <v>1</v>
      </c>
      <c r="C43" s="63">
        <v>0.21</v>
      </c>
      <c r="D43" s="63">
        <v>0.27700000000000002</v>
      </c>
      <c r="E43" s="63">
        <v>0.28999999999999998</v>
      </c>
      <c r="F43" s="59"/>
      <c r="G43" s="59"/>
      <c r="H43" s="59"/>
      <c r="I43" s="59"/>
      <c r="J43" s="51"/>
    </row>
    <row r="44" spans="2:14" ht="29.25" customHeight="1" x14ac:dyDescent="0.3">
      <c r="B44" s="61" t="s">
        <v>4</v>
      </c>
      <c r="C44" s="63"/>
      <c r="D44" s="63">
        <v>0.66700000000000004</v>
      </c>
      <c r="E44" s="63"/>
      <c r="F44" s="59"/>
      <c r="G44" s="59"/>
      <c r="H44" s="59"/>
      <c r="I44" s="59"/>
      <c r="J44" s="51"/>
    </row>
    <row r="45" spans="2:14" ht="12.75" customHeight="1" x14ac:dyDescent="0.35">
      <c r="B45" s="64"/>
      <c r="C45" s="59"/>
      <c r="D45" s="59"/>
      <c r="E45" s="59"/>
      <c r="F45" s="59"/>
      <c r="G45" s="59"/>
      <c r="H45" s="59"/>
      <c r="I45" s="59"/>
      <c r="J45" s="51"/>
    </row>
    <row r="46" spans="2:14" ht="36.75" customHeight="1" x14ac:dyDescent="0.3">
      <c r="B46" s="188" t="s">
        <v>0</v>
      </c>
      <c r="C46" s="187" t="s">
        <v>28</v>
      </c>
      <c r="D46" s="187"/>
      <c r="E46" s="187"/>
      <c r="F46" s="187"/>
      <c r="G46" s="187"/>
      <c r="H46" s="187"/>
      <c r="I46" s="187"/>
      <c r="J46" s="51"/>
    </row>
    <row r="47" spans="2:14" ht="30" x14ac:dyDescent="0.3">
      <c r="B47" s="188"/>
      <c r="C47" s="60" t="s">
        <v>22</v>
      </c>
      <c r="D47" s="60" t="s">
        <v>21</v>
      </c>
      <c r="E47" s="60" t="s">
        <v>23</v>
      </c>
      <c r="F47" s="60" t="s">
        <v>24</v>
      </c>
      <c r="G47" s="60" t="s">
        <v>25</v>
      </c>
      <c r="H47" s="60" t="s">
        <v>26</v>
      </c>
      <c r="I47" s="60" t="s">
        <v>27</v>
      </c>
      <c r="J47" s="51"/>
    </row>
    <row r="48" spans="2:14" ht="19.5" customHeight="1" x14ac:dyDescent="0.35">
      <c r="B48" s="65" t="s">
        <v>6</v>
      </c>
      <c r="C48" s="60">
        <v>80</v>
      </c>
      <c r="D48" s="60">
        <v>140</v>
      </c>
      <c r="E48" s="60">
        <v>240</v>
      </c>
      <c r="F48" s="60">
        <v>360</v>
      </c>
      <c r="G48" s="60">
        <v>660</v>
      </c>
      <c r="H48" s="66">
        <v>1100</v>
      </c>
      <c r="I48" s="66">
        <v>1280</v>
      </c>
      <c r="J48" s="51"/>
    </row>
    <row r="49" spans="2:10" ht="19.5" customHeight="1" x14ac:dyDescent="0.3">
      <c r="B49" s="67" t="s">
        <v>89</v>
      </c>
      <c r="C49" s="68">
        <v>0.08</v>
      </c>
      <c r="D49" s="68">
        <v>0.14000000000000001</v>
      </c>
      <c r="E49" s="68">
        <v>0.24</v>
      </c>
      <c r="F49" s="68">
        <v>0.36</v>
      </c>
      <c r="G49" s="68">
        <v>0.66</v>
      </c>
      <c r="H49" s="68">
        <v>1.1000000000000001</v>
      </c>
      <c r="I49" s="68">
        <v>1.28</v>
      </c>
      <c r="J49" s="51"/>
    </row>
    <row r="50" spans="2:10" ht="19.5" customHeight="1" x14ac:dyDescent="0.3">
      <c r="B50" s="69" t="s">
        <v>12</v>
      </c>
      <c r="C50" s="68">
        <f t="shared" ref="C50:D59" si="1">(C$49)*C34</f>
        <v>7.1199999999999996E-3</v>
      </c>
      <c r="D50" s="68">
        <f t="shared" si="1"/>
        <v>1.1620000000000002E-2</v>
      </c>
      <c r="E50" s="68">
        <f t="shared" ref="E50:E60" si="2">E$49*D34</f>
        <v>1.992E-2</v>
      </c>
      <c r="F50" s="68">
        <f t="shared" ref="F50:F59" si="3">F$49*D34</f>
        <v>2.988E-2</v>
      </c>
      <c r="G50" s="68">
        <f t="shared" ref="G50:G59" si="4">G$49*E34</f>
        <v>5.3460000000000008E-2</v>
      </c>
      <c r="H50" s="68">
        <f t="shared" ref="H50:H59" si="5">H$49*E34</f>
        <v>8.9100000000000013E-2</v>
      </c>
      <c r="I50" s="68">
        <f t="shared" ref="I50:I59" si="6">I$49*E34</f>
        <v>0.10368000000000001</v>
      </c>
      <c r="J50" s="51"/>
    </row>
    <row r="51" spans="2:10" ht="19.5" customHeight="1" x14ac:dyDescent="0.3">
      <c r="B51" s="70" t="s">
        <v>13</v>
      </c>
      <c r="C51" s="71">
        <f t="shared" si="1"/>
        <v>3.2000000000000002E-3</v>
      </c>
      <c r="D51" s="71">
        <f t="shared" si="1"/>
        <v>4.2000000000000006E-3</v>
      </c>
      <c r="E51" s="71">
        <f t="shared" si="2"/>
        <v>7.1999999999999998E-3</v>
      </c>
      <c r="F51" s="71">
        <f t="shared" si="3"/>
        <v>1.0799999999999999E-2</v>
      </c>
      <c r="G51" s="71">
        <f t="shared" si="4"/>
        <v>1.9800000000000002E-2</v>
      </c>
      <c r="H51" s="71">
        <f t="shared" si="5"/>
        <v>3.3000000000000002E-2</v>
      </c>
      <c r="I51" s="71">
        <f t="shared" si="6"/>
        <v>3.8399999999999997E-2</v>
      </c>
    </row>
    <row r="52" spans="2:10" ht="19.5" customHeight="1" x14ac:dyDescent="0.3">
      <c r="B52" s="70" t="s">
        <v>14</v>
      </c>
      <c r="C52" s="71">
        <f t="shared" si="1"/>
        <v>5.6000000000000008E-3</v>
      </c>
      <c r="D52" s="71">
        <f t="shared" si="1"/>
        <v>8.6800000000000002E-3</v>
      </c>
      <c r="E52" s="71">
        <f t="shared" si="2"/>
        <v>1.4879999999999999E-2</v>
      </c>
      <c r="F52" s="71">
        <f t="shared" si="3"/>
        <v>2.232E-2</v>
      </c>
      <c r="G52" s="71">
        <f t="shared" si="4"/>
        <v>4.0920000000000005E-2</v>
      </c>
      <c r="H52" s="71">
        <f t="shared" si="5"/>
        <v>6.8200000000000011E-2</v>
      </c>
      <c r="I52" s="71">
        <f t="shared" si="6"/>
        <v>7.936E-2</v>
      </c>
    </row>
    <row r="53" spans="2:10" ht="19.5" customHeight="1" x14ac:dyDescent="0.3">
      <c r="B53" s="70" t="s">
        <v>15</v>
      </c>
      <c r="C53" s="71">
        <f t="shared" si="1"/>
        <v>7.1999999999999998E-3</v>
      </c>
      <c r="D53" s="71">
        <f t="shared" si="1"/>
        <v>1.1760000000000001E-2</v>
      </c>
      <c r="E53" s="71">
        <f t="shared" si="2"/>
        <v>2.0160000000000001E-2</v>
      </c>
      <c r="F53" s="71">
        <f t="shared" si="3"/>
        <v>3.024E-2</v>
      </c>
      <c r="G53" s="71">
        <f t="shared" si="4"/>
        <v>5.5440000000000003E-2</v>
      </c>
      <c r="H53" s="71">
        <f t="shared" si="5"/>
        <v>9.240000000000001E-2</v>
      </c>
      <c r="I53" s="71">
        <f t="shared" si="6"/>
        <v>0.10752</v>
      </c>
    </row>
    <row r="54" spans="2:10" ht="19.5" customHeight="1" x14ac:dyDescent="0.3">
      <c r="B54" s="70" t="s">
        <v>3</v>
      </c>
      <c r="C54" s="71">
        <f t="shared" si="1"/>
        <v>2.3519999999999999E-2</v>
      </c>
      <c r="D54" s="71">
        <f t="shared" si="1"/>
        <v>4.1160000000000002E-2</v>
      </c>
      <c r="E54" s="71">
        <f t="shared" si="2"/>
        <v>7.0559999999999998E-2</v>
      </c>
      <c r="F54" s="71">
        <f t="shared" si="3"/>
        <v>0.10583999999999999</v>
      </c>
      <c r="G54" s="71">
        <f t="shared" si="4"/>
        <v>0.19403999999999999</v>
      </c>
      <c r="H54" s="71">
        <f t="shared" si="5"/>
        <v>0.32340000000000002</v>
      </c>
      <c r="I54" s="71">
        <f t="shared" si="6"/>
        <v>0.37631999999999999</v>
      </c>
    </row>
    <row r="55" spans="2:10" ht="19.5" customHeight="1" x14ac:dyDescent="0.3">
      <c r="B55" s="70" t="s">
        <v>7</v>
      </c>
      <c r="C55" s="71">
        <f t="shared" si="1"/>
        <v>4.7999999999999996E-3</v>
      </c>
      <c r="D55" s="71">
        <f t="shared" si="1"/>
        <v>8.4000000000000012E-3</v>
      </c>
      <c r="E55" s="71">
        <f t="shared" si="2"/>
        <v>1.44E-2</v>
      </c>
      <c r="F55" s="71">
        <f t="shared" si="3"/>
        <v>2.1599999999999998E-2</v>
      </c>
      <c r="G55" s="71">
        <f t="shared" si="4"/>
        <v>3.9600000000000003E-2</v>
      </c>
      <c r="H55" s="71">
        <f t="shared" si="5"/>
        <v>6.6000000000000003E-2</v>
      </c>
      <c r="I55" s="71">
        <f t="shared" si="6"/>
        <v>7.6799999999999993E-2</v>
      </c>
    </row>
    <row r="56" spans="2:10" ht="19.5" customHeight="1" x14ac:dyDescent="0.3">
      <c r="B56" s="70" t="s">
        <v>17</v>
      </c>
      <c r="C56" s="71">
        <f t="shared" si="1"/>
        <v>5.6000000000000008E-3</v>
      </c>
      <c r="D56" s="71">
        <f t="shared" si="1"/>
        <v>9.8000000000000014E-3</v>
      </c>
      <c r="E56" s="71">
        <f t="shared" si="2"/>
        <v>1.6800000000000002E-2</v>
      </c>
      <c r="F56" s="71">
        <f t="shared" si="3"/>
        <v>2.52E-2</v>
      </c>
      <c r="G56" s="71">
        <f t="shared" si="4"/>
        <v>4.6200000000000005E-2</v>
      </c>
      <c r="H56" s="71">
        <f t="shared" si="5"/>
        <v>7.7000000000000013E-2</v>
      </c>
      <c r="I56" s="71">
        <f t="shared" si="6"/>
        <v>8.9600000000000013E-2</v>
      </c>
    </row>
    <row r="57" spans="2:10" ht="19.5" customHeight="1" x14ac:dyDescent="0.3">
      <c r="B57" s="70" t="s">
        <v>18</v>
      </c>
      <c r="C57" s="71">
        <f t="shared" si="1"/>
        <v>1.7599999999999998E-3</v>
      </c>
      <c r="D57" s="71">
        <f t="shared" si="1"/>
        <v>2.9400000000000003E-3</v>
      </c>
      <c r="E57" s="71">
        <f t="shared" si="2"/>
        <v>5.0400000000000002E-3</v>
      </c>
      <c r="F57" s="71">
        <f t="shared" si="3"/>
        <v>7.5599999999999999E-3</v>
      </c>
      <c r="G57" s="71">
        <f t="shared" si="4"/>
        <v>1.3860000000000001E-2</v>
      </c>
      <c r="H57" s="71">
        <f t="shared" si="5"/>
        <v>2.3100000000000002E-2</v>
      </c>
      <c r="I57" s="71">
        <f t="shared" si="6"/>
        <v>2.6880000000000001E-2</v>
      </c>
    </row>
    <row r="58" spans="2:10" ht="19.5" customHeight="1" x14ac:dyDescent="0.3">
      <c r="B58" s="70" t="s">
        <v>9</v>
      </c>
      <c r="C58" s="71">
        <f t="shared" si="1"/>
        <v>3.2800000000000004E-3</v>
      </c>
      <c r="D58" s="71">
        <f t="shared" si="1"/>
        <v>4.3400000000000001E-3</v>
      </c>
      <c r="E58" s="71">
        <f t="shared" si="2"/>
        <v>7.4399999999999996E-3</v>
      </c>
      <c r="F58" s="71">
        <f t="shared" si="3"/>
        <v>1.116E-2</v>
      </c>
      <c r="G58" s="71">
        <f t="shared" si="4"/>
        <v>3.8280000000000002E-2</v>
      </c>
      <c r="H58" s="71">
        <f t="shared" si="5"/>
        <v>6.3800000000000009E-2</v>
      </c>
      <c r="I58" s="71">
        <f t="shared" si="6"/>
        <v>7.424E-2</v>
      </c>
    </row>
    <row r="59" spans="2:10" ht="19.5" customHeight="1" x14ac:dyDescent="0.3">
      <c r="B59" s="70" t="s">
        <v>1</v>
      </c>
      <c r="C59" s="71">
        <f t="shared" si="1"/>
        <v>1.6799999999999999E-2</v>
      </c>
      <c r="D59" s="71">
        <f t="shared" si="1"/>
        <v>3.8780000000000009E-2</v>
      </c>
      <c r="E59" s="71">
        <f t="shared" si="2"/>
        <v>6.6479999999999997E-2</v>
      </c>
      <c r="F59" s="71">
        <f t="shared" si="3"/>
        <v>9.9720000000000003E-2</v>
      </c>
      <c r="G59" s="71">
        <f t="shared" si="4"/>
        <v>0.19139999999999999</v>
      </c>
      <c r="H59" s="71">
        <f t="shared" si="5"/>
        <v>0.31900000000000001</v>
      </c>
      <c r="I59" s="71">
        <f t="shared" si="6"/>
        <v>0.37119999999999997</v>
      </c>
    </row>
    <row r="60" spans="2:10" ht="19.5" customHeight="1" x14ac:dyDescent="0.3">
      <c r="B60" s="70" t="s">
        <v>4</v>
      </c>
      <c r="C60" s="71"/>
      <c r="D60" s="71">
        <f>(D$49)*D44</f>
        <v>9.3380000000000019E-2</v>
      </c>
      <c r="E60" s="71">
        <f t="shared" si="2"/>
        <v>0.16008</v>
      </c>
      <c r="F60" s="71"/>
      <c r="G60" s="71"/>
      <c r="H60" s="71"/>
      <c r="I60" s="71"/>
    </row>
    <row r="61" spans="2:10" x14ac:dyDescent="0.3">
      <c r="B61" s="72"/>
      <c r="C61" s="57"/>
      <c r="D61" s="57"/>
      <c r="E61" s="57"/>
      <c r="F61" s="57"/>
      <c r="G61" s="57"/>
      <c r="H61" s="57"/>
      <c r="I61" s="57"/>
    </row>
    <row r="62" spans="2:10" x14ac:dyDescent="0.3">
      <c r="B62" s="57"/>
      <c r="C62" s="57"/>
      <c r="D62" s="57"/>
      <c r="E62" s="57"/>
      <c r="F62" s="57"/>
      <c r="G62" s="57"/>
      <c r="H62" s="57"/>
      <c r="I62" s="57"/>
    </row>
  </sheetData>
  <scenarios current="0" show="0">
    <scenario name="Bin volume" count="1" user="Jessica Twemlow" comment="Created by Jessica Twemlow on 25/08/2014_x000a_Modified by Jessica Twemlow on 25/08/2014">
      <inputCells r="C11" undone="1" val="0.24"/>
    </scenario>
  </scenarios>
  <dataConsolidate/>
  <mergeCells count="10">
    <mergeCell ref="C46:I46"/>
    <mergeCell ref="C32:E32"/>
    <mergeCell ref="B46:B47"/>
    <mergeCell ref="B32:B33"/>
    <mergeCell ref="B4:G4"/>
    <mergeCell ref="B5:N5"/>
    <mergeCell ref="B6:N6"/>
    <mergeCell ref="B7:N7"/>
    <mergeCell ref="B8:N8"/>
    <mergeCell ref="B9:N9"/>
  </mergeCells>
  <dataValidations count="3">
    <dataValidation type="list" allowBlank="1" showInputMessage="1" showErrorMessage="1" sqref="D28:D29" xr:uid="{00000000-0002-0000-0800-000000000000}">
      <formula1>$C$49:$I$49</formula1>
    </dataValidation>
    <dataValidation type="list" allowBlank="1" showInputMessage="1" showErrorMessage="1" sqref="C13:C29" xr:uid="{00000000-0002-0000-0800-000001000000}">
      <formula1>$C$47:$I$47</formula1>
    </dataValidation>
    <dataValidation type="list" allowBlank="1" showInputMessage="1" showErrorMessage="1" sqref="B13:B29" xr:uid="{00000000-0002-0000-0800-000002000000}">
      <formula1>Material</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L29" sqref="L29"/>
    </sheetView>
  </sheetViews>
  <sheetFormatPr defaultRowHeight="12.5" x14ac:dyDescent="0.25"/>
  <cols>
    <col min="1" max="1" width="36.453125" customWidth="1"/>
  </cols>
  <sheetData>
    <row r="1" spans="1:2" ht="13.5" x14ac:dyDescent="0.25">
      <c r="A1" s="13" t="s">
        <v>21</v>
      </c>
      <c r="B1" s="9">
        <v>0.14000000000000001</v>
      </c>
    </row>
    <row r="2" spans="1:2" ht="13.5" x14ac:dyDescent="0.25">
      <c r="A2" s="13" t="s">
        <v>23</v>
      </c>
      <c r="B2" s="9">
        <v>0.24</v>
      </c>
    </row>
    <row r="3" spans="1:2" ht="13.5" x14ac:dyDescent="0.25">
      <c r="A3" s="13" t="s">
        <v>24</v>
      </c>
      <c r="B3" s="9">
        <v>0.36</v>
      </c>
    </row>
    <row r="4" spans="1:2" ht="13.5" x14ac:dyDescent="0.25">
      <c r="A4" s="13" t="s">
        <v>26</v>
      </c>
      <c r="B4" s="9">
        <v>1.1000000000000001</v>
      </c>
    </row>
    <row r="5" spans="1:2" ht="13.5" x14ac:dyDescent="0.25">
      <c r="A5" s="13" t="s">
        <v>27</v>
      </c>
      <c r="B5" s="9">
        <v>1.28</v>
      </c>
    </row>
    <row r="6" spans="1:2" ht="13.5" x14ac:dyDescent="0.25">
      <c r="A6" s="13" t="s">
        <v>25</v>
      </c>
      <c r="B6" s="9">
        <v>0.66</v>
      </c>
    </row>
    <row r="7" spans="1:2" ht="13.5" x14ac:dyDescent="0.25">
      <c r="A7" s="13" t="s">
        <v>22</v>
      </c>
      <c r="B7" s="9">
        <v>0.08</v>
      </c>
    </row>
  </sheetData>
  <sortState xmlns:xlrd2="http://schemas.microsoft.com/office/spreadsheetml/2017/richdata2" ref="A1:B7">
    <sortCondition ref="A1:A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9"/>
  <sheetViews>
    <sheetView topLeftCell="A56" zoomScale="80" zoomScaleNormal="80" workbookViewId="0">
      <selection activeCell="B87" sqref="B87"/>
    </sheetView>
  </sheetViews>
  <sheetFormatPr defaultColWidth="33.81640625" defaultRowHeight="15" customHeight="1" x14ac:dyDescent="0.25"/>
  <cols>
    <col min="1" max="1" width="82.1796875" customWidth="1"/>
    <col min="2" max="2" width="30.54296875" bestFit="1" customWidth="1"/>
    <col min="3" max="3" width="14.54296875" customWidth="1"/>
    <col min="4" max="4" width="17.1796875" customWidth="1"/>
    <col min="5" max="5" width="19.81640625" customWidth="1"/>
    <col min="6" max="6" width="19.1796875" customWidth="1"/>
    <col min="7" max="7" width="22.54296875" customWidth="1"/>
    <col min="8" max="8" width="18.81640625" customWidth="1"/>
    <col min="9" max="9" width="19.54296875" customWidth="1"/>
  </cols>
  <sheetData>
    <row r="1" spans="1:9" ht="15" customHeight="1" x14ac:dyDescent="0.25">
      <c r="A1" s="192" t="s">
        <v>0</v>
      </c>
      <c r="B1" s="12"/>
      <c r="C1" s="192" t="s">
        <v>29</v>
      </c>
      <c r="D1" s="192"/>
      <c r="E1" s="192"/>
      <c r="F1" s="192"/>
      <c r="G1" s="192"/>
      <c r="H1" s="14"/>
      <c r="I1" s="14"/>
    </row>
    <row r="2" spans="1:9" ht="60" customHeight="1" x14ac:dyDescent="0.25">
      <c r="A2" s="192"/>
      <c r="B2" s="12"/>
      <c r="C2" s="3" t="s">
        <v>20</v>
      </c>
      <c r="D2" s="3" t="s">
        <v>21</v>
      </c>
      <c r="E2" s="3" t="s">
        <v>23</v>
      </c>
      <c r="F2" s="3" t="s">
        <v>24</v>
      </c>
      <c r="G2" s="3" t="s">
        <v>25</v>
      </c>
      <c r="H2" s="3" t="s">
        <v>26</v>
      </c>
      <c r="I2" s="3" t="s">
        <v>27</v>
      </c>
    </row>
    <row r="3" spans="1:9" ht="15" customHeight="1" x14ac:dyDescent="0.25">
      <c r="A3" s="11" t="s">
        <v>12</v>
      </c>
      <c r="B3" s="11" t="s">
        <v>22</v>
      </c>
      <c r="C3" s="5">
        <v>8.8999999999999996E-2</v>
      </c>
    </row>
    <row r="4" spans="1:9" ht="15" customHeight="1" x14ac:dyDescent="0.25">
      <c r="A4" s="11" t="s">
        <v>12</v>
      </c>
      <c r="B4" s="3" t="s">
        <v>21</v>
      </c>
      <c r="C4" s="6">
        <v>8.3000000000000004E-2</v>
      </c>
      <c r="D4" s="15"/>
      <c r="E4" s="15"/>
      <c r="F4" s="15"/>
      <c r="G4" s="15"/>
      <c r="H4" s="15"/>
      <c r="I4" s="15"/>
    </row>
    <row r="5" spans="1:9" ht="15" customHeight="1" x14ac:dyDescent="0.25">
      <c r="A5" s="11" t="s">
        <v>12</v>
      </c>
      <c r="B5" s="3" t="s">
        <v>23</v>
      </c>
      <c r="C5" s="6">
        <v>8.3000000000000004E-2</v>
      </c>
      <c r="D5" s="15"/>
      <c r="E5" s="15"/>
      <c r="F5" s="15"/>
      <c r="G5" s="15"/>
      <c r="H5" s="15"/>
      <c r="I5" s="15"/>
    </row>
    <row r="6" spans="1:9" ht="15" customHeight="1" x14ac:dyDescent="0.25">
      <c r="A6" s="11" t="s">
        <v>12</v>
      </c>
      <c r="B6" s="3" t="s">
        <v>24</v>
      </c>
      <c r="C6" s="6">
        <v>8.3000000000000004E-2</v>
      </c>
      <c r="D6" s="15"/>
      <c r="E6" s="15"/>
      <c r="F6" s="15"/>
      <c r="G6" s="15"/>
      <c r="H6" s="15"/>
      <c r="I6" s="15"/>
    </row>
    <row r="7" spans="1:9" ht="15" customHeight="1" x14ac:dyDescent="0.25">
      <c r="A7" s="11" t="s">
        <v>12</v>
      </c>
      <c r="B7" s="3" t="s">
        <v>25</v>
      </c>
      <c r="C7" s="6">
        <v>8.1000000000000003E-2</v>
      </c>
      <c r="D7" s="15"/>
      <c r="E7" s="15"/>
      <c r="F7" s="15"/>
      <c r="G7" s="15"/>
      <c r="H7" s="15"/>
      <c r="I7" s="15"/>
    </row>
    <row r="8" spans="1:9" ht="15" customHeight="1" x14ac:dyDescent="0.25">
      <c r="A8" s="11" t="s">
        <v>12</v>
      </c>
      <c r="B8" s="3" t="s">
        <v>26</v>
      </c>
      <c r="C8" s="6">
        <v>8.1000000000000003E-2</v>
      </c>
      <c r="D8" s="15"/>
      <c r="E8" s="15"/>
      <c r="F8" s="15"/>
      <c r="G8" s="15"/>
      <c r="H8" s="15"/>
      <c r="I8" s="15"/>
    </row>
    <row r="9" spans="1:9" ht="15" customHeight="1" x14ac:dyDescent="0.25">
      <c r="A9" s="11" t="s">
        <v>12</v>
      </c>
      <c r="B9" s="3" t="s">
        <v>27</v>
      </c>
      <c r="C9" s="6">
        <v>8.1000000000000003E-2</v>
      </c>
      <c r="D9" s="15"/>
      <c r="E9" s="15"/>
      <c r="F9" s="15"/>
      <c r="G9" s="15"/>
      <c r="H9" s="15"/>
      <c r="I9" s="15"/>
    </row>
    <row r="10" spans="1:9" ht="15" customHeight="1" x14ac:dyDescent="0.25">
      <c r="A10" s="4" t="s">
        <v>13</v>
      </c>
      <c r="B10" s="11" t="s">
        <v>22</v>
      </c>
      <c r="C10" s="7">
        <v>0.04</v>
      </c>
      <c r="D10" s="15"/>
      <c r="E10" s="15"/>
      <c r="F10" s="15"/>
      <c r="G10" s="15"/>
      <c r="H10" s="15"/>
      <c r="I10" s="15"/>
    </row>
    <row r="11" spans="1:9" ht="15" customHeight="1" x14ac:dyDescent="0.25">
      <c r="A11" s="4" t="s">
        <v>13</v>
      </c>
      <c r="B11" s="3" t="s">
        <v>21</v>
      </c>
      <c r="C11" s="8">
        <v>0.03</v>
      </c>
    </row>
    <row r="12" spans="1:9" ht="15" customHeight="1" x14ac:dyDescent="0.25">
      <c r="A12" s="4" t="s">
        <v>13</v>
      </c>
      <c r="B12" s="3" t="s">
        <v>23</v>
      </c>
      <c r="C12" s="8">
        <v>0.03</v>
      </c>
    </row>
    <row r="13" spans="1:9" ht="15" customHeight="1" x14ac:dyDescent="0.25">
      <c r="A13" s="4" t="s">
        <v>13</v>
      </c>
      <c r="B13" s="3" t="s">
        <v>24</v>
      </c>
      <c r="C13" s="8">
        <v>0.03</v>
      </c>
    </row>
    <row r="14" spans="1:9" ht="15" customHeight="1" x14ac:dyDescent="0.25">
      <c r="A14" s="4" t="s">
        <v>13</v>
      </c>
      <c r="B14" s="3" t="s">
        <v>25</v>
      </c>
      <c r="C14" s="8">
        <v>0.03</v>
      </c>
    </row>
    <row r="15" spans="1:9" ht="15" customHeight="1" x14ac:dyDescent="0.25">
      <c r="A15" s="4" t="s">
        <v>13</v>
      </c>
      <c r="B15" s="3" t="s">
        <v>26</v>
      </c>
      <c r="C15" s="8">
        <v>0.03</v>
      </c>
    </row>
    <row r="16" spans="1:9" ht="15" customHeight="1" x14ac:dyDescent="0.25">
      <c r="A16" s="4" t="s">
        <v>13</v>
      </c>
      <c r="B16" s="3" t="s">
        <v>27</v>
      </c>
      <c r="C16" s="8">
        <v>0.03</v>
      </c>
    </row>
    <row r="17" spans="1:3" ht="15" customHeight="1" x14ac:dyDescent="0.25">
      <c r="A17" s="4" t="s">
        <v>14</v>
      </c>
      <c r="B17" s="11" t="s">
        <v>22</v>
      </c>
      <c r="C17" s="7">
        <v>7.0000000000000007E-2</v>
      </c>
    </row>
    <row r="18" spans="1:3" ht="15" customHeight="1" x14ac:dyDescent="0.25">
      <c r="A18" s="4" t="s">
        <v>14</v>
      </c>
      <c r="B18" s="3" t="s">
        <v>21</v>
      </c>
      <c r="C18" s="8">
        <v>6.2E-2</v>
      </c>
    </row>
    <row r="19" spans="1:3" ht="15" customHeight="1" x14ac:dyDescent="0.25">
      <c r="A19" s="4" t="s">
        <v>14</v>
      </c>
      <c r="B19" s="3" t="s">
        <v>23</v>
      </c>
      <c r="C19" s="8">
        <v>6.2E-2</v>
      </c>
    </row>
    <row r="20" spans="1:3" ht="15" customHeight="1" x14ac:dyDescent="0.25">
      <c r="A20" s="4" t="s">
        <v>14</v>
      </c>
      <c r="B20" s="3" t="s">
        <v>24</v>
      </c>
      <c r="C20" s="8">
        <v>6.2E-2</v>
      </c>
    </row>
    <row r="21" spans="1:3" ht="15" customHeight="1" x14ac:dyDescent="0.25">
      <c r="A21" s="4" t="s">
        <v>14</v>
      </c>
      <c r="B21" s="3" t="s">
        <v>25</v>
      </c>
      <c r="C21" s="8">
        <v>6.2E-2</v>
      </c>
    </row>
    <row r="22" spans="1:3" ht="15" customHeight="1" x14ac:dyDescent="0.25">
      <c r="A22" s="4" t="s">
        <v>14</v>
      </c>
      <c r="B22" s="3" t="s">
        <v>26</v>
      </c>
      <c r="C22" s="8">
        <v>6.2E-2</v>
      </c>
    </row>
    <row r="23" spans="1:3" ht="15" customHeight="1" x14ac:dyDescent="0.25">
      <c r="A23" s="4" t="s">
        <v>14</v>
      </c>
      <c r="B23" s="3" t="s">
        <v>27</v>
      </c>
      <c r="C23" s="8">
        <v>6.2E-2</v>
      </c>
    </row>
    <row r="24" spans="1:3" ht="15" customHeight="1" x14ac:dyDescent="0.25">
      <c r="A24" s="4" t="s">
        <v>15</v>
      </c>
      <c r="B24" s="11" t="s">
        <v>22</v>
      </c>
      <c r="C24" s="7">
        <v>0.09</v>
      </c>
    </row>
    <row r="25" spans="1:3" ht="15" customHeight="1" x14ac:dyDescent="0.25">
      <c r="A25" s="4" t="s">
        <v>15</v>
      </c>
      <c r="B25" s="3" t="s">
        <v>21</v>
      </c>
      <c r="C25" s="8">
        <v>8.4000000000000005E-2</v>
      </c>
    </row>
    <row r="26" spans="1:3" ht="15" customHeight="1" x14ac:dyDescent="0.25">
      <c r="A26" s="4" t="s">
        <v>15</v>
      </c>
      <c r="B26" s="3" t="s">
        <v>23</v>
      </c>
      <c r="C26" s="8">
        <v>8.4000000000000005E-2</v>
      </c>
    </row>
    <row r="27" spans="1:3" ht="15" customHeight="1" x14ac:dyDescent="0.25">
      <c r="A27" s="4" t="s">
        <v>15</v>
      </c>
      <c r="B27" s="3" t="s">
        <v>24</v>
      </c>
      <c r="C27" s="8">
        <v>8.4000000000000005E-2</v>
      </c>
    </row>
    <row r="28" spans="1:3" ht="15" customHeight="1" x14ac:dyDescent="0.25">
      <c r="A28" s="4" t="s">
        <v>15</v>
      </c>
      <c r="B28" s="3" t="s">
        <v>25</v>
      </c>
      <c r="C28" s="8">
        <v>8.4000000000000005E-2</v>
      </c>
    </row>
    <row r="29" spans="1:3" ht="15" customHeight="1" x14ac:dyDescent="0.25">
      <c r="A29" s="4" t="s">
        <v>15</v>
      </c>
      <c r="B29" s="3" t="s">
        <v>26</v>
      </c>
      <c r="C29" s="8">
        <v>8.4000000000000005E-2</v>
      </c>
    </row>
    <row r="30" spans="1:3" ht="15" customHeight="1" x14ac:dyDescent="0.25">
      <c r="A30" s="4" t="s">
        <v>15</v>
      </c>
      <c r="B30" s="3" t="s">
        <v>27</v>
      </c>
      <c r="C30" s="8">
        <v>8.4000000000000005E-2</v>
      </c>
    </row>
    <row r="31" spans="1:3" ht="15" customHeight="1" x14ac:dyDescent="0.25">
      <c r="A31" s="4" t="s">
        <v>3</v>
      </c>
      <c r="B31" s="11" t="s">
        <v>22</v>
      </c>
      <c r="C31" s="7">
        <v>0.29399999999999998</v>
      </c>
    </row>
    <row r="32" spans="1:3" ht="15" customHeight="1" x14ac:dyDescent="0.25">
      <c r="A32" s="4" t="s">
        <v>3</v>
      </c>
      <c r="B32" s="3" t="s">
        <v>21</v>
      </c>
      <c r="C32" s="8">
        <v>0.29399999999999998</v>
      </c>
    </row>
    <row r="33" spans="1:9" ht="15" customHeight="1" x14ac:dyDescent="0.25">
      <c r="A33" s="4" t="s">
        <v>3</v>
      </c>
      <c r="B33" s="3" t="s">
        <v>23</v>
      </c>
      <c r="C33" s="8">
        <v>0.29399999999999998</v>
      </c>
    </row>
    <row r="34" spans="1:9" ht="15" customHeight="1" x14ac:dyDescent="0.25">
      <c r="A34" s="4" t="s">
        <v>3</v>
      </c>
      <c r="B34" s="3" t="s">
        <v>24</v>
      </c>
      <c r="C34" s="8">
        <v>0.29399999999999998</v>
      </c>
    </row>
    <row r="35" spans="1:9" ht="15" customHeight="1" x14ac:dyDescent="0.25">
      <c r="A35" s="4" t="s">
        <v>3</v>
      </c>
      <c r="B35" s="3" t="s">
        <v>25</v>
      </c>
      <c r="C35" s="8">
        <v>0.29399999999999998</v>
      </c>
    </row>
    <row r="36" spans="1:9" ht="15" customHeight="1" x14ac:dyDescent="0.25">
      <c r="A36" s="4" t="s">
        <v>3</v>
      </c>
      <c r="B36" s="3" t="s">
        <v>26</v>
      </c>
      <c r="C36" s="8">
        <v>0.29399999999999998</v>
      </c>
    </row>
    <row r="37" spans="1:9" ht="15" customHeight="1" x14ac:dyDescent="0.25">
      <c r="A37" s="4" t="s">
        <v>3</v>
      </c>
      <c r="B37" s="3" t="s">
        <v>27</v>
      </c>
      <c r="C37" s="8">
        <v>0.29399999999999998</v>
      </c>
    </row>
    <row r="38" spans="1:9" ht="15" customHeight="1" x14ac:dyDescent="0.25">
      <c r="A38" s="4" t="s">
        <v>7</v>
      </c>
      <c r="B38" s="11" t="s">
        <v>22</v>
      </c>
      <c r="C38" s="7">
        <v>0.06</v>
      </c>
      <c r="D38" s="8"/>
      <c r="E38" s="8"/>
      <c r="F38" s="8"/>
      <c r="G38" s="8"/>
      <c r="H38" s="8"/>
      <c r="I38" s="8"/>
    </row>
    <row r="39" spans="1:9" ht="15" customHeight="1" x14ac:dyDescent="0.25">
      <c r="A39" s="4" t="s">
        <v>7</v>
      </c>
      <c r="B39" s="3" t="s">
        <v>21</v>
      </c>
      <c r="C39" s="7">
        <v>0.06</v>
      </c>
    </row>
    <row r="40" spans="1:9" ht="15" customHeight="1" x14ac:dyDescent="0.25">
      <c r="A40" s="4" t="s">
        <v>7</v>
      </c>
      <c r="B40" s="3" t="s">
        <v>23</v>
      </c>
      <c r="C40" s="7">
        <v>0.06</v>
      </c>
    </row>
    <row r="41" spans="1:9" ht="15" customHeight="1" x14ac:dyDescent="0.25">
      <c r="A41" s="4" t="s">
        <v>7</v>
      </c>
      <c r="B41" s="3" t="s">
        <v>24</v>
      </c>
      <c r="C41" s="7">
        <v>0.06</v>
      </c>
    </row>
    <row r="42" spans="1:9" ht="15" customHeight="1" x14ac:dyDescent="0.25">
      <c r="A42" s="4" t="s">
        <v>7</v>
      </c>
      <c r="B42" s="3" t="s">
        <v>25</v>
      </c>
      <c r="C42" s="7">
        <v>0.06</v>
      </c>
    </row>
    <row r="43" spans="1:9" ht="15" customHeight="1" x14ac:dyDescent="0.25">
      <c r="A43" s="4" t="s">
        <v>7</v>
      </c>
      <c r="B43" s="3" t="s">
        <v>26</v>
      </c>
      <c r="C43" s="7">
        <v>0.06</v>
      </c>
    </row>
    <row r="44" spans="1:9" ht="15" customHeight="1" x14ac:dyDescent="0.25">
      <c r="A44" s="4" t="s">
        <v>7</v>
      </c>
      <c r="B44" s="3" t="s">
        <v>27</v>
      </c>
      <c r="C44" s="7">
        <v>0.06</v>
      </c>
    </row>
    <row r="45" spans="1:9" ht="15" customHeight="1" x14ac:dyDescent="0.25">
      <c r="A45" s="4" t="s">
        <v>17</v>
      </c>
      <c r="B45" s="11" t="s">
        <v>22</v>
      </c>
      <c r="C45" s="8">
        <v>7.0000000000000007E-2</v>
      </c>
      <c r="D45" s="8"/>
      <c r="E45" s="8"/>
      <c r="F45" s="8"/>
      <c r="G45" s="8"/>
      <c r="H45" s="8"/>
      <c r="I45" s="8"/>
    </row>
    <row r="46" spans="1:9" ht="15" customHeight="1" x14ac:dyDescent="0.25">
      <c r="A46" s="4" t="s">
        <v>17</v>
      </c>
      <c r="B46" s="3" t="s">
        <v>21</v>
      </c>
      <c r="C46" s="8">
        <v>7.0000000000000007E-2</v>
      </c>
    </row>
    <row r="47" spans="1:9" ht="15" customHeight="1" x14ac:dyDescent="0.25">
      <c r="A47" s="4" t="s">
        <v>17</v>
      </c>
      <c r="B47" s="3" t="s">
        <v>23</v>
      </c>
      <c r="C47" s="8">
        <v>7.0000000000000007E-2</v>
      </c>
    </row>
    <row r="48" spans="1:9" ht="15" customHeight="1" x14ac:dyDescent="0.25">
      <c r="A48" s="4" t="s">
        <v>17</v>
      </c>
      <c r="B48" s="3" t="s">
        <v>24</v>
      </c>
      <c r="C48" s="8">
        <v>7.0000000000000007E-2</v>
      </c>
    </row>
    <row r="49" spans="1:9" ht="15" customHeight="1" x14ac:dyDescent="0.25">
      <c r="A49" s="4" t="s">
        <v>17</v>
      </c>
      <c r="B49" s="3" t="s">
        <v>25</v>
      </c>
      <c r="C49" s="8">
        <v>7.0000000000000007E-2</v>
      </c>
    </row>
    <row r="50" spans="1:9" ht="15" customHeight="1" x14ac:dyDescent="0.25">
      <c r="A50" s="4" t="s">
        <v>17</v>
      </c>
      <c r="B50" s="3" t="s">
        <v>26</v>
      </c>
      <c r="C50" s="8">
        <v>7.0000000000000007E-2</v>
      </c>
    </row>
    <row r="51" spans="1:9" ht="15" customHeight="1" x14ac:dyDescent="0.25">
      <c r="A51" s="4" t="s">
        <v>17</v>
      </c>
      <c r="B51" s="3" t="s">
        <v>27</v>
      </c>
      <c r="C51" s="8">
        <v>7.0000000000000007E-2</v>
      </c>
    </row>
    <row r="52" spans="1:9" ht="15" customHeight="1" x14ac:dyDescent="0.25">
      <c r="A52" s="4" t="s">
        <v>8</v>
      </c>
      <c r="B52" s="11" t="s">
        <v>22</v>
      </c>
      <c r="C52" s="8">
        <v>2.1999999999999999E-2</v>
      </c>
      <c r="D52" s="8"/>
      <c r="E52" s="8"/>
      <c r="F52" s="8"/>
      <c r="G52" s="8"/>
      <c r="H52" s="8"/>
      <c r="I52" s="8"/>
    </row>
    <row r="53" spans="1:9" ht="15" customHeight="1" x14ac:dyDescent="0.25">
      <c r="A53" s="4" t="s">
        <v>8</v>
      </c>
      <c r="B53" s="3" t="s">
        <v>21</v>
      </c>
      <c r="C53" s="8">
        <v>2.1000000000000001E-2</v>
      </c>
    </row>
    <row r="54" spans="1:9" ht="15" customHeight="1" x14ac:dyDescent="0.25">
      <c r="A54" s="4" t="s">
        <v>8</v>
      </c>
      <c r="B54" s="3" t="s">
        <v>23</v>
      </c>
      <c r="C54" s="8">
        <v>2.1000000000000001E-2</v>
      </c>
    </row>
    <row r="55" spans="1:9" ht="15" customHeight="1" x14ac:dyDescent="0.25">
      <c r="A55" s="4" t="s">
        <v>8</v>
      </c>
      <c r="B55" s="3" t="s">
        <v>24</v>
      </c>
      <c r="C55" s="8">
        <v>2.1000000000000001E-2</v>
      </c>
    </row>
    <row r="56" spans="1:9" ht="15" customHeight="1" x14ac:dyDescent="0.25">
      <c r="A56" s="4" t="s">
        <v>8</v>
      </c>
      <c r="B56" s="3" t="s">
        <v>25</v>
      </c>
      <c r="C56" s="8">
        <v>2.1000000000000001E-2</v>
      </c>
    </row>
    <row r="57" spans="1:9" ht="15" customHeight="1" x14ac:dyDescent="0.25">
      <c r="A57" s="4" t="s">
        <v>8</v>
      </c>
      <c r="B57" s="3" t="s">
        <v>26</v>
      </c>
      <c r="C57" s="8">
        <v>2.1000000000000001E-2</v>
      </c>
    </row>
    <row r="58" spans="1:9" ht="15" customHeight="1" x14ac:dyDescent="0.25">
      <c r="A58" s="4" t="s">
        <v>8</v>
      </c>
      <c r="B58" s="3" t="s">
        <v>27</v>
      </c>
      <c r="C58" s="8">
        <v>2.1000000000000001E-2</v>
      </c>
    </row>
    <row r="59" spans="1:9" ht="15" customHeight="1" x14ac:dyDescent="0.25">
      <c r="A59" s="4" t="s">
        <v>19</v>
      </c>
      <c r="B59" s="11" t="s">
        <v>22</v>
      </c>
      <c r="C59" s="8">
        <v>4.1000000000000002E-2</v>
      </c>
    </row>
    <row r="60" spans="1:9" ht="15" customHeight="1" x14ac:dyDescent="0.25">
      <c r="A60" s="4" t="s">
        <v>19</v>
      </c>
      <c r="B60" s="3" t="s">
        <v>21</v>
      </c>
      <c r="C60" s="8">
        <v>3.1E-2</v>
      </c>
    </row>
    <row r="61" spans="1:9" ht="15" customHeight="1" x14ac:dyDescent="0.25">
      <c r="A61" s="4" t="s">
        <v>19</v>
      </c>
      <c r="B61" s="3" t="s">
        <v>23</v>
      </c>
      <c r="C61" s="8">
        <v>3.1E-2</v>
      </c>
    </row>
    <row r="62" spans="1:9" ht="15" customHeight="1" x14ac:dyDescent="0.25">
      <c r="A62" s="4" t="s">
        <v>19</v>
      </c>
      <c r="B62" s="3" t="s">
        <v>24</v>
      </c>
      <c r="C62" s="8">
        <v>3.1E-2</v>
      </c>
    </row>
    <row r="63" spans="1:9" ht="15" customHeight="1" x14ac:dyDescent="0.25">
      <c r="A63" s="4" t="s">
        <v>19</v>
      </c>
      <c r="B63" s="3" t="s">
        <v>25</v>
      </c>
      <c r="C63" s="8">
        <v>5.8000000000000003E-2</v>
      </c>
    </row>
    <row r="64" spans="1:9" ht="15" customHeight="1" x14ac:dyDescent="0.25">
      <c r="A64" s="4" t="s">
        <v>19</v>
      </c>
      <c r="B64" s="3" t="s">
        <v>26</v>
      </c>
      <c r="C64" s="8">
        <v>5.8000000000000003E-2</v>
      </c>
    </row>
    <row r="65" spans="1:3" ht="15" customHeight="1" x14ac:dyDescent="0.25">
      <c r="A65" s="4" t="s">
        <v>19</v>
      </c>
      <c r="B65" s="3" t="s">
        <v>27</v>
      </c>
      <c r="C65" s="8">
        <v>5.8000000000000003E-2</v>
      </c>
    </row>
    <row r="66" spans="1:3" ht="15" customHeight="1" x14ac:dyDescent="0.25">
      <c r="A66" s="4" t="s">
        <v>1</v>
      </c>
      <c r="B66" s="11" t="s">
        <v>22</v>
      </c>
      <c r="C66" s="8">
        <v>0.21</v>
      </c>
    </row>
    <row r="67" spans="1:3" ht="15" customHeight="1" x14ac:dyDescent="0.25">
      <c r="A67" s="4" t="s">
        <v>1</v>
      </c>
      <c r="B67" s="3" t="s">
        <v>21</v>
      </c>
      <c r="C67" s="8">
        <v>0.27700000000000002</v>
      </c>
    </row>
    <row r="68" spans="1:3" ht="15" customHeight="1" x14ac:dyDescent="0.25">
      <c r="A68" s="4" t="s">
        <v>1</v>
      </c>
      <c r="B68" s="3" t="s">
        <v>23</v>
      </c>
      <c r="C68" s="8">
        <v>0.27700000000000002</v>
      </c>
    </row>
    <row r="69" spans="1:3" ht="15" customHeight="1" x14ac:dyDescent="0.25">
      <c r="A69" s="4" t="s">
        <v>1</v>
      </c>
      <c r="B69" s="3" t="s">
        <v>24</v>
      </c>
      <c r="C69" s="8">
        <v>0.27700000000000002</v>
      </c>
    </row>
    <row r="70" spans="1:3" ht="15" customHeight="1" x14ac:dyDescent="0.25">
      <c r="A70" s="4" t="s">
        <v>1</v>
      </c>
      <c r="B70" s="3" t="s">
        <v>25</v>
      </c>
      <c r="C70" s="8">
        <v>0.28999999999999998</v>
      </c>
    </row>
    <row r="71" spans="1:3" ht="15" customHeight="1" x14ac:dyDescent="0.25">
      <c r="A71" s="4" t="s">
        <v>1</v>
      </c>
      <c r="B71" s="3" t="s">
        <v>26</v>
      </c>
      <c r="C71" s="8">
        <v>0.28999999999999998</v>
      </c>
    </row>
    <row r="72" spans="1:3" ht="15" customHeight="1" x14ac:dyDescent="0.25">
      <c r="A72" s="4" t="s">
        <v>1</v>
      </c>
      <c r="B72" s="3" t="s">
        <v>27</v>
      </c>
      <c r="C72" s="8">
        <v>0.28999999999999998</v>
      </c>
    </row>
    <row r="73" spans="1:3" ht="15" customHeight="1" x14ac:dyDescent="0.25">
      <c r="A73" s="4" t="s">
        <v>4</v>
      </c>
      <c r="B73" s="11" t="s">
        <v>22</v>
      </c>
      <c r="C73" s="10">
        <v>0</v>
      </c>
    </row>
    <row r="74" spans="1:3" ht="15" customHeight="1" x14ac:dyDescent="0.25">
      <c r="A74" s="4" t="s">
        <v>4</v>
      </c>
      <c r="B74" s="3" t="s">
        <v>21</v>
      </c>
      <c r="C74" s="8">
        <v>0.66700000000000004</v>
      </c>
    </row>
    <row r="75" spans="1:3" ht="15" customHeight="1" x14ac:dyDescent="0.25">
      <c r="A75" s="4" t="s">
        <v>4</v>
      </c>
      <c r="B75" s="3" t="s">
        <v>23</v>
      </c>
      <c r="C75" s="8">
        <v>0.66700000000000004</v>
      </c>
    </row>
    <row r="76" spans="1:3" ht="15" customHeight="1" x14ac:dyDescent="0.25">
      <c r="A76" s="4" t="s">
        <v>4</v>
      </c>
      <c r="B76" s="3" t="s">
        <v>24</v>
      </c>
      <c r="C76" s="8">
        <v>0.66700000000000004</v>
      </c>
    </row>
    <row r="77" spans="1:3" ht="15" customHeight="1" x14ac:dyDescent="0.25">
      <c r="A77" s="4" t="s">
        <v>4</v>
      </c>
      <c r="B77" s="3" t="s">
        <v>25</v>
      </c>
      <c r="C77" s="10">
        <v>0</v>
      </c>
    </row>
    <row r="78" spans="1:3" ht="15" customHeight="1" x14ac:dyDescent="0.25">
      <c r="A78" s="4" t="s">
        <v>4</v>
      </c>
      <c r="B78" s="3" t="s">
        <v>26</v>
      </c>
      <c r="C78" s="10">
        <v>0</v>
      </c>
    </row>
    <row r="79" spans="1:3" ht="15" customHeight="1" x14ac:dyDescent="0.25">
      <c r="A79" s="4" t="s">
        <v>4</v>
      </c>
      <c r="B79" s="3" t="s">
        <v>27</v>
      </c>
      <c r="C79" s="10">
        <v>0</v>
      </c>
    </row>
  </sheetData>
  <mergeCells count="2">
    <mergeCell ref="A1:A2"/>
    <mergeCell ref="C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About this spreadsheet</vt:lpstr>
      <vt:lpstr>Mixed commercial waste data</vt:lpstr>
      <vt:lpstr>Recycling data</vt:lpstr>
      <vt:lpstr>Food waste data</vt:lpstr>
      <vt:lpstr>Commercial waste against KPI</vt:lpstr>
      <vt:lpstr>Recycling rate graph</vt:lpstr>
      <vt:lpstr>Recycling against KPI</vt:lpstr>
      <vt:lpstr>Food waste against KPI</vt:lpstr>
      <vt:lpstr>Composition analysis tool</vt:lpstr>
      <vt:lpstr>Sheet1</vt:lpstr>
      <vt:lpstr>Sheet2</vt:lpstr>
      <vt:lpstr>'Composition analysis tool'!Material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Twemlow</dc:creator>
  <cp:lastModifiedBy>Michelle Mitchell</cp:lastModifiedBy>
  <cp:lastPrinted>2010-05-20T15:56:50Z</cp:lastPrinted>
  <dcterms:created xsi:type="dcterms:W3CDTF">2010-05-19T17:08:43Z</dcterms:created>
  <dcterms:modified xsi:type="dcterms:W3CDTF">2020-03-02T15:19:41Z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721355617046356</vt:r8>
  </property>
</Properties>
</file>